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user\Desktop\委託調査\R7年度委託調査\11.私立学校施設の耐震改修状況等\2.通知\"/>
    </mc:Choice>
  </mc:AlternateContent>
  <xr:revisionPtr revIDLastSave="0" documentId="13_ncr:1_{DD3F5435-CEA8-413D-B540-A7D8EC778C84}" xr6:coauthVersionLast="47" xr6:coauthVersionMax="47" xr10:uidLastSave="{00000000-0000-0000-0000-000000000000}"/>
  <bookViews>
    <workbookView xWindow="-120" yWindow="-120" windowWidth="29040" windowHeight="15720" tabRatio="567" xr2:uid="{92895945-2349-49D7-A685-5F5910AC7F2B}"/>
  </bookViews>
  <sheets>
    <sheet name="調査様式 （学校入力用）" sheetId="3" r:id="rId1"/>
    <sheet name="幼稚園注意事項" sheetId="4" r:id="rId2"/>
    <sheet name="記入例（学校入力用）" sheetId="1" r:id="rId3"/>
    <sheet name="リスト"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4" i="1" l="1"/>
  <c r="AU15" i="1"/>
  <c r="AU16" i="1"/>
  <c r="AU17" i="1"/>
  <c r="AU18" i="1"/>
  <c r="AU19" i="1"/>
  <c r="AU20" i="1"/>
  <c r="AU21" i="1"/>
  <c r="AU22" i="1"/>
  <c r="AU23" i="1"/>
  <c r="AU24" i="1"/>
  <c r="AU25" i="1"/>
  <c r="AU26" i="1"/>
  <c r="AU27" i="1"/>
  <c r="AU28" i="1"/>
  <c r="AU29" i="1"/>
  <c r="AU30" i="1"/>
  <c r="AU31" i="1"/>
  <c r="AU32" i="1"/>
  <c r="BB17" i="1"/>
  <c r="AU13" i="1"/>
  <c r="AU32" i="3"/>
  <c r="AU14" i="3"/>
  <c r="AU15" i="3"/>
  <c r="AU16" i="3"/>
  <c r="AU17" i="3"/>
  <c r="AU18" i="3"/>
  <c r="AU19" i="3"/>
  <c r="AU20" i="3"/>
  <c r="AU21" i="3"/>
  <c r="AU22" i="3"/>
  <c r="AU23" i="3"/>
  <c r="AU24" i="3"/>
  <c r="AU25" i="3"/>
  <c r="AU26" i="3"/>
  <c r="AU27" i="3"/>
  <c r="AU28" i="3"/>
  <c r="AU29" i="3"/>
  <c r="AU30" i="3"/>
  <c r="AU31" i="3"/>
  <c r="AU13" i="3"/>
  <c r="DM14" i="1"/>
  <c r="DM15" i="1"/>
  <c r="DM16" i="1"/>
  <c r="DM17" i="1"/>
  <c r="DM18" i="1"/>
  <c r="DM19" i="1"/>
  <c r="DM20" i="1"/>
  <c r="DM21" i="1"/>
  <c r="DM22" i="1"/>
  <c r="DM23" i="1"/>
  <c r="DM24" i="1"/>
  <c r="DM25" i="1"/>
  <c r="DM26" i="1"/>
  <c r="DM27" i="1"/>
  <c r="DM28" i="1"/>
  <c r="DM29" i="1"/>
  <c r="DM30" i="1"/>
  <c r="DM31" i="1"/>
  <c r="DM32" i="1"/>
  <c r="DM13" i="1"/>
  <c r="DM14" i="3"/>
  <c r="DM15" i="3"/>
  <c r="DM16" i="3"/>
  <c r="DM17" i="3"/>
  <c r="DM18" i="3"/>
  <c r="DM19" i="3"/>
  <c r="DM20" i="3"/>
  <c r="DM21" i="3"/>
  <c r="DM22" i="3"/>
  <c r="DM23" i="3"/>
  <c r="DM24" i="3"/>
  <c r="DM25" i="3"/>
  <c r="DM26" i="3"/>
  <c r="DM27" i="3"/>
  <c r="DM28" i="3"/>
  <c r="DM29" i="3"/>
  <c r="DM30" i="3"/>
  <c r="DM31" i="3"/>
  <c r="DM32" i="3"/>
  <c r="DM13" i="3"/>
  <c r="ES13" i="3"/>
  <c r="ER13" i="3"/>
  <c r="EQ13" i="3"/>
  <c r="EP13" i="3"/>
  <c r="EO13" i="3"/>
  <c r="EN13" i="3"/>
  <c r="EM13" i="3"/>
  <c r="EL13" i="3"/>
  <c r="EK13" i="3"/>
  <c r="EJ13" i="3"/>
  <c r="DL32" i="3"/>
  <c r="DK32" i="3"/>
  <c r="DJ32" i="3"/>
  <c r="DI32" i="3"/>
  <c r="DL31" i="3"/>
  <c r="DI31" i="3"/>
  <c r="DK31" i="3" s="1"/>
  <c r="DL30" i="3"/>
  <c r="DK30" i="3"/>
  <c r="DJ30" i="3"/>
  <c r="DI30" i="3"/>
  <c r="DL29" i="3"/>
  <c r="DI29" i="3"/>
  <c r="DK29" i="3" s="1"/>
  <c r="DL28" i="3"/>
  <c r="DK28" i="3"/>
  <c r="DJ28" i="3"/>
  <c r="DI28" i="3"/>
  <c r="DL27" i="3"/>
  <c r="DI27" i="3"/>
  <c r="DK27" i="3" s="1"/>
  <c r="DL26" i="3"/>
  <c r="DK26" i="3"/>
  <c r="DJ26" i="3"/>
  <c r="DI26" i="3"/>
  <c r="DL25" i="3"/>
  <c r="DI25" i="3"/>
  <c r="DK25" i="3" s="1"/>
  <c r="DL24" i="3"/>
  <c r="DK24" i="3"/>
  <c r="DJ24" i="3"/>
  <c r="DI24" i="3"/>
  <c r="DL23" i="3"/>
  <c r="DI23" i="3"/>
  <c r="DK23" i="3" s="1"/>
  <c r="DL22" i="3"/>
  <c r="DK22" i="3"/>
  <c r="DJ22" i="3"/>
  <c r="DI22" i="3"/>
  <c r="DL21" i="3"/>
  <c r="DI21" i="3"/>
  <c r="DK21" i="3" s="1"/>
  <c r="DL20" i="3"/>
  <c r="DK20" i="3"/>
  <c r="DJ20" i="3"/>
  <c r="DI20" i="3"/>
  <c r="DL19" i="3"/>
  <c r="DI19" i="3"/>
  <c r="DK19" i="3" s="1"/>
  <c r="DL18" i="3"/>
  <c r="DK18" i="3"/>
  <c r="DJ18" i="3"/>
  <c r="DI18" i="3"/>
  <c r="DL17" i="3"/>
  <c r="DI17" i="3"/>
  <c r="DK17" i="3" s="1"/>
  <c r="DL16" i="3"/>
  <c r="DK16" i="3"/>
  <c r="DJ16" i="3"/>
  <c r="DI16" i="3"/>
  <c r="DL15" i="3"/>
  <c r="DI15" i="3"/>
  <c r="DK15" i="3" s="1"/>
  <c r="DL14" i="3"/>
  <c r="DK14" i="3"/>
  <c r="DJ14" i="3"/>
  <c r="DI14" i="3"/>
  <c r="DL13" i="3"/>
  <c r="DI13" i="3"/>
  <c r="DK13" i="3" s="1"/>
  <c r="DH13" i="3"/>
  <c r="BZ32" i="3"/>
  <c r="BY32" i="3"/>
  <c r="BX32" i="3"/>
  <c r="BW32" i="3"/>
  <c r="BV32" i="3"/>
  <c r="BZ31" i="3"/>
  <c r="BY31" i="3"/>
  <c r="BX31" i="3"/>
  <c r="BW31" i="3"/>
  <c r="BV31" i="3"/>
  <c r="BZ30" i="3"/>
  <c r="BY30" i="3"/>
  <c r="BX30" i="3"/>
  <c r="BW30" i="3"/>
  <c r="BV30" i="3"/>
  <c r="BZ29" i="3"/>
  <c r="BY29" i="3"/>
  <c r="BX29" i="3"/>
  <c r="BW29" i="3"/>
  <c r="BV29" i="3"/>
  <c r="BZ28" i="3"/>
  <c r="BY28" i="3"/>
  <c r="BX28" i="3"/>
  <c r="BW28" i="3"/>
  <c r="BV28" i="3"/>
  <c r="BZ27" i="3"/>
  <c r="BY27" i="3"/>
  <c r="BX27" i="3"/>
  <c r="BW27" i="3"/>
  <c r="BV27" i="3"/>
  <c r="BZ26" i="3"/>
  <c r="BY26" i="3"/>
  <c r="BX26" i="3"/>
  <c r="BW26" i="3"/>
  <c r="BV26" i="3"/>
  <c r="BZ25" i="3"/>
  <c r="BY25" i="3"/>
  <c r="BX25" i="3"/>
  <c r="BW25" i="3"/>
  <c r="BV25" i="3"/>
  <c r="BZ24" i="3"/>
  <c r="BY24" i="3"/>
  <c r="BX24" i="3"/>
  <c r="BW24" i="3"/>
  <c r="BV24" i="3"/>
  <c r="BZ23" i="3"/>
  <c r="BY23" i="3"/>
  <c r="BX23" i="3"/>
  <c r="BW23" i="3"/>
  <c r="BV23" i="3"/>
  <c r="BZ22" i="3"/>
  <c r="BY22" i="3"/>
  <c r="BX22" i="3"/>
  <c r="BW22" i="3"/>
  <c r="BV22" i="3"/>
  <c r="BZ21" i="3"/>
  <c r="BY21" i="3"/>
  <c r="BX21" i="3"/>
  <c r="BW21" i="3"/>
  <c r="BV21" i="3"/>
  <c r="BZ20" i="3"/>
  <c r="BY20" i="3"/>
  <c r="BX20" i="3"/>
  <c r="BW20" i="3"/>
  <c r="BV20" i="3"/>
  <c r="BZ19" i="3"/>
  <c r="BY19" i="3"/>
  <c r="BX19" i="3"/>
  <c r="BW19" i="3"/>
  <c r="BV19" i="3"/>
  <c r="BZ18" i="3"/>
  <c r="BY18" i="3"/>
  <c r="BX18" i="3"/>
  <c r="BW18" i="3"/>
  <c r="BV18" i="3"/>
  <c r="BZ17" i="3"/>
  <c r="BY17" i="3"/>
  <c r="BX17" i="3"/>
  <c r="BW17" i="3"/>
  <c r="BV17" i="3"/>
  <c r="BZ16" i="3"/>
  <c r="BY16" i="3"/>
  <c r="BX16" i="3"/>
  <c r="BW16" i="3"/>
  <c r="BV16" i="3"/>
  <c r="BZ15" i="3"/>
  <c r="BY15" i="3"/>
  <c r="BX15" i="3"/>
  <c r="BW15" i="3"/>
  <c r="BV15" i="3"/>
  <c r="BZ14" i="3"/>
  <c r="BY14" i="3"/>
  <c r="BX14" i="3"/>
  <c r="BW14" i="3"/>
  <c r="BV14" i="3"/>
  <c r="BZ13" i="3"/>
  <c r="BY13" i="3"/>
  <c r="BX13" i="3"/>
  <c r="BW13" i="3"/>
  <c r="BV13" i="3"/>
  <c r="BD32" i="3"/>
  <c r="BC32" i="3"/>
  <c r="BB32" i="3"/>
  <c r="BD31" i="3"/>
  <c r="BC31" i="3"/>
  <c r="BB31" i="3"/>
  <c r="BD30" i="3"/>
  <c r="BC30" i="3"/>
  <c r="BB30" i="3"/>
  <c r="BD29" i="3"/>
  <c r="BC29" i="3"/>
  <c r="BB29" i="3"/>
  <c r="BD28" i="3"/>
  <c r="BC28" i="3"/>
  <c r="BB28" i="3"/>
  <c r="BD27" i="3"/>
  <c r="BC27" i="3"/>
  <c r="BB27" i="3"/>
  <c r="BD26" i="3"/>
  <c r="BC26" i="3"/>
  <c r="BB26" i="3"/>
  <c r="BD25" i="3"/>
  <c r="BC25" i="3"/>
  <c r="BB25" i="3"/>
  <c r="BD24" i="3"/>
  <c r="BC24" i="3"/>
  <c r="BB24" i="3"/>
  <c r="BD23" i="3"/>
  <c r="BC23" i="3"/>
  <c r="BB23" i="3"/>
  <c r="BD22" i="3"/>
  <c r="BC22" i="3"/>
  <c r="BB22" i="3"/>
  <c r="BD21" i="3"/>
  <c r="BC21" i="3"/>
  <c r="BB21" i="3"/>
  <c r="BD20" i="3"/>
  <c r="BC20" i="3"/>
  <c r="BB20" i="3"/>
  <c r="BD19" i="3"/>
  <c r="BC19" i="3"/>
  <c r="BB19" i="3"/>
  <c r="BD18" i="3"/>
  <c r="BC18" i="3"/>
  <c r="BB18" i="3"/>
  <c r="BD17" i="3"/>
  <c r="BC17" i="3"/>
  <c r="BB17" i="3"/>
  <c r="BD16" i="3"/>
  <c r="BC16" i="3"/>
  <c r="BB16" i="3"/>
  <c r="BD15" i="3"/>
  <c r="BC15" i="3"/>
  <c r="BB15" i="3"/>
  <c r="BD14" i="3"/>
  <c r="BC14" i="3"/>
  <c r="BB14" i="3"/>
  <c r="BD13" i="3"/>
  <c r="BC13" i="3"/>
  <c r="BB13" i="3"/>
  <c r="AP32" i="3"/>
  <c r="AO32" i="3"/>
  <c r="AN32" i="3"/>
  <c r="AM32" i="3"/>
  <c r="AL32" i="3"/>
  <c r="AK32" i="3"/>
  <c r="AJ32" i="3"/>
  <c r="AP31" i="3"/>
  <c r="AO31" i="3"/>
  <c r="AN31" i="3"/>
  <c r="AM31" i="3"/>
  <c r="AL31" i="3"/>
  <c r="AK31" i="3"/>
  <c r="AJ31" i="3"/>
  <c r="AP30" i="3"/>
  <c r="AO30" i="3"/>
  <c r="AN30" i="3"/>
  <c r="AM30" i="3"/>
  <c r="AL30" i="3"/>
  <c r="AK30" i="3"/>
  <c r="AJ30" i="3"/>
  <c r="AP29" i="3"/>
  <c r="AO29" i="3"/>
  <c r="AN29" i="3"/>
  <c r="AM29" i="3"/>
  <c r="AL29" i="3"/>
  <c r="AK29" i="3"/>
  <c r="AJ29" i="3"/>
  <c r="AP28" i="3"/>
  <c r="AO28" i="3"/>
  <c r="AN28" i="3"/>
  <c r="AM28" i="3"/>
  <c r="AL28" i="3"/>
  <c r="AK28" i="3"/>
  <c r="AJ28" i="3"/>
  <c r="AP27" i="3"/>
  <c r="AO27" i="3"/>
  <c r="AN27" i="3"/>
  <c r="AM27" i="3"/>
  <c r="AL27" i="3"/>
  <c r="AK27" i="3"/>
  <c r="AJ27" i="3"/>
  <c r="AP26" i="3"/>
  <c r="AO26" i="3"/>
  <c r="AN26" i="3"/>
  <c r="AM26" i="3"/>
  <c r="AL26" i="3"/>
  <c r="AK26" i="3"/>
  <c r="AJ26" i="3"/>
  <c r="AP25" i="3"/>
  <c r="AO25" i="3"/>
  <c r="AN25" i="3"/>
  <c r="AM25" i="3"/>
  <c r="AL25" i="3"/>
  <c r="AK25" i="3"/>
  <c r="AJ25" i="3"/>
  <c r="AP24" i="3"/>
  <c r="AO24" i="3"/>
  <c r="AN24" i="3"/>
  <c r="AM24" i="3"/>
  <c r="AL24" i="3"/>
  <c r="AK24" i="3"/>
  <c r="AJ24" i="3"/>
  <c r="AP23" i="3"/>
  <c r="AO23" i="3"/>
  <c r="AN23" i="3"/>
  <c r="AM23" i="3"/>
  <c r="AL23" i="3"/>
  <c r="AK23" i="3"/>
  <c r="AJ23" i="3"/>
  <c r="AP22" i="3"/>
  <c r="AO22" i="3"/>
  <c r="AN22" i="3"/>
  <c r="AM22" i="3"/>
  <c r="AL22" i="3"/>
  <c r="AK22" i="3"/>
  <c r="AJ22" i="3"/>
  <c r="AP21" i="3"/>
  <c r="AO21" i="3"/>
  <c r="AN21" i="3"/>
  <c r="AM21" i="3"/>
  <c r="AL21" i="3"/>
  <c r="AK21" i="3"/>
  <c r="AJ21" i="3"/>
  <c r="AP20" i="3"/>
  <c r="AO20" i="3"/>
  <c r="AN20" i="3"/>
  <c r="AM20" i="3"/>
  <c r="AL20" i="3"/>
  <c r="AK20" i="3"/>
  <c r="AJ20" i="3"/>
  <c r="AP19" i="3"/>
  <c r="AO19" i="3"/>
  <c r="AN19" i="3"/>
  <c r="AM19" i="3"/>
  <c r="AL19" i="3"/>
  <c r="AK19" i="3"/>
  <c r="AJ19" i="3"/>
  <c r="AP18" i="3"/>
  <c r="AO18" i="3"/>
  <c r="AN18" i="3"/>
  <c r="AM18" i="3"/>
  <c r="AL18" i="3"/>
  <c r="AK18" i="3"/>
  <c r="AJ18" i="3"/>
  <c r="AP17" i="3"/>
  <c r="AO17" i="3"/>
  <c r="AN17" i="3"/>
  <c r="AM17" i="3"/>
  <c r="AL17" i="3"/>
  <c r="AK17" i="3"/>
  <c r="AJ17" i="3"/>
  <c r="AP16" i="3"/>
  <c r="AO16" i="3"/>
  <c r="AN16" i="3"/>
  <c r="AM16" i="3"/>
  <c r="AL16" i="3"/>
  <c r="AK16" i="3"/>
  <c r="AJ16" i="3"/>
  <c r="AP15" i="3"/>
  <c r="AO15" i="3"/>
  <c r="AN15" i="3"/>
  <c r="AM15" i="3"/>
  <c r="AL15" i="3"/>
  <c r="AK15" i="3"/>
  <c r="AJ15" i="3"/>
  <c r="AP14" i="3"/>
  <c r="AO14" i="3"/>
  <c r="AN14" i="3"/>
  <c r="AM14" i="3"/>
  <c r="AL14" i="3"/>
  <c r="AK14" i="3"/>
  <c r="AJ14" i="3"/>
  <c r="AP13" i="3"/>
  <c r="AO13" i="3"/>
  <c r="AN13" i="3"/>
  <c r="AM13" i="3"/>
  <c r="AL13" i="3"/>
  <c r="AK13" i="3"/>
  <c r="AJ13" i="3"/>
  <c r="BD17" i="1"/>
  <c r="ES19" i="1"/>
  <c r="EJ22" i="1"/>
  <c r="EK22" i="1"/>
  <c r="EL22" i="1"/>
  <c r="EM22" i="1"/>
  <c r="EN22" i="1"/>
  <c r="EO22" i="1"/>
  <c r="EP22" i="1"/>
  <c r="EQ22" i="1"/>
  <c r="ER22" i="1"/>
  <c r="ES22" i="1"/>
  <c r="EJ23" i="1"/>
  <c r="EK23" i="1"/>
  <c r="EL23" i="1"/>
  <c r="EM23" i="1"/>
  <c r="EN23" i="1"/>
  <c r="EO23" i="1"/>
  <c r="EP23" i="1"/>
  <c r="EQ23" i="1"/>
  <c r="ER23" i="1"/>
  <c r="ES23" i="1"/>
  <c r="EJ24" i="1"/>
  <c r="EK24" i="1"/>
  <c r="EL24" i="1"/>
  <c r="EM24" i="1"/>
  <c r="EN24" i="1"/>
  <c r="EO24" i="1"/>
  <c r="EP24" i="1"/>
  <c r="EQ24" i="1"/>
  <c r="ER24" i="1"/>
  <c r="ES24" i="1"/>
  <c r="EJ25" i="1"/>
  <c r="EK25" i="1"/>
  <c r="EL25" i="1"/>
  <c r="EM25" i="1"/>
  <c r="EN25" i="1"/>
  <c r="EO25" i="1"/>
  <c r="EP25" i="1"/>
  <c r="EQ25" i="1"/>
  <c r="ER25" i="1"/>
  <c r="ES25" i="1"/>
  <c r="EJ26" i="1"/>
  <c r="EK26" i="1"/>
  <c r="EL26" i="1"/>
  <c r="EM26" i="1"/>
  <c r="EN26" i="1"/>
  <c r="EO26" i="1"/>
  <c r="EP26" i="1"/>
  <c r="EQ26" i="1"/>
  <c r="ER26" i="1"/>
  <c r="ES26" i="1"/>
  <c r="EJ27" i="1"/>
  <c r="EK27" i="1"/>
  <c r="EL27" i="1"/>
  <c r="EM27" i="1"/>
  <c r="EN27" i="1"/>
  <c r="EO27" i="1"/>
  <c r="EP27" i="1"/>
  <c r="EQ27" i="1"/>
  <c r="ER27" i="1"/>
  <c r="ES27" i="1"/>
  <c r="EJ28" i="1"/>
  <c r="EK28" i="1"/>
  <c r="EL28" i="1"/>
  <c r="EM28" i="1"/>
  <c r="EN28" i="1"/>
  <c r="EO28" i="1"/>
  <c r="EP28" i="1"/>
  <c r="EQ28" i="1"/>
  <c r="ER28" i="1"/>
  <c r="ES28" i="1"/>
  <c r="EJ29" i="1"/>
  <c r="EK29" i="1"/>
  <c r="EL29" i="1"/>
  <c r="EM29" i="1"/>
  <c r="EN29" i="1"/>
  <c r="EO29" i="1"/>
  <c r="EP29" i="1"/>
  <c r="EQ29" i="1"/>
  <c r="ER29" i="1"/>
  <c r="ES29" i="1"/>
  <c r="EJ30" i="1"/>
  <c r="EK30" i="1"/>
  <c r="EL30" i="1"/>
  <c r="EM30" i="1"/>
  <c r="EN30" i="1"/>
  <c r="EO30" i="1"/>
  <c r="EP30" i="1"/>
  <c r="EQ30" i="1"/>
  <c r="ER30" i="1"/>
  <c r="ES30" i="1"/>
  <c r="EJ31" i="1"/>
  <c r="EK31" i="1"/>
  <c r="EL31" i="1"/>
  <c r="EM31" i="1"/>
  <c r="EN31" i="1"/>
  <c r="EO31" i="1"/>
  <c r="EP31" i="1"/>
  <c r="EQ31" i="1"/>
  <c r="ER31" i="1"/>
  <c r="ES31" i="1"/>
  <c r="EJ32" i="1"/>
  <c r="EK32" i="1"/>
  <c r="EL32" i="1"/>
  <c r="EM32" i="1"/>
  <c r="EN32" i="1"/>
  <c r="EO32" i="1"/>
  <c r="EP32" i="1"/>
  <c r="EQ32" i="1"/>
  <c r="ER32" i="1"/>
  <c r="ES32" i="1"/>
  <c r="EJ13" i="1"/>
  <c r="EK13" i="1"/>
  <c r="EL13" i="1"/>
  <c r="EM13" i="1"/>
  <c r="EN13" i="1"/>
  <c r="EO13" i="1"/>
  <c r="EP13" i="1"/>
  <c r="EQ13" i="1"/>
  <c r="ER13" i="1"/>
  <c r="ES13" i="1"/>
  <c r="EJ14" i="1"/>
  <c r="EK14" i="1"/>
  <c r="EL14" i="1"/>
  <c r="EM14" i="1"/>
  <c r="EN14" i="1"/>
  <c r="EO14" i="1"/>
  <c r="EP14" i="1"/>
  <c r="EQ14" i="1"/>
  <c r="ER14" i="1"/>
  <c r="ES14" i="1"/>
  <c r="EJ15" i="1"/>
  <c r="EK15" i="1"/>
  <c r="EL15" i="1"/>
  <c r="EM15" i="1"/>
  <c r="EN15" i="1"/>
  <c r="EO15" i="1"/>
  <c r="EP15" i="1"/>
  <c r="EQ15" i="1"/>
  <c r="ER15" i="1"/>
  <c r="ES15" i="1"/>
  <c r="EJ16" i="1"/>
  <c r="EK16" i="1"/>
  <c r="EL16" i="1"/>
  <c r="EM16" i="1"/>
  <c r="EN16" i="1"/>
  <c r="EO16" i="1"/>
  <c r="EP16" i="1"/>
  <c r="EQ16" i="1"/>
  <c r="ER16" i="1"/>
  <c r="ES16" i="1"/>
  <c r="EJ17" i="1"/>
  <c r="EK17" i="1"/>
  <c r="EL17" i="1"/>
  <c r="EM17" i="1"/>
  <c r="EN17" i="1"/>
  <c r="EO17" i="1"/>
  <c r="EP17" i="1"/>
  <c r="EQ17" i="1"/>
  <c r="ER17" i="1"/>
  <c r="ES17" i="1"/>
  <c r="EJ18" i="1"/>
  <c r="EK18" i="1"/>
  <c r="EL18" i="1"/>
  <c r="EM18" i="1"/>
  <c r="EN18" i="1"/>
  <c r="EO18" i="1"/>
  <c r="EP18" i="1"/>
  <c r="EQ18" i="1"/>
  <c r="ER18" i="1"/>
  <c r="ES18" i="1"/>
  <c r="EJ19" i="1"/>
  <c r="EK19" i="1"/>
  <c r="EL19" i="1"/>
  <c r="EM19" i="1"/>
  <c r="EN19" i="1"/>
  <c r="EO19" i="1"/>
  <c r="EP19" i="1"/>
  <c r="EQ19" i="1"/>
  <c r="ER19" i="1"/>
  <c r="EJ20" i="1"/>
  <c r="EK20" i="1"/>
  <c r="EL20" i="1"/>
  <c r="EM20" i="1"/>
  <c r="EN20" i="1"/>
  <c r="EO20" i="1"/>
  <c r="EP20" i="1"/>
  <c r="EQ20" i="1"/>
  <c r="ER20" i="1"/>
  <c r="ES20" i="1"/>
  <c r="DH22" i="1"/>
  <c r="DI22" i="1"/>
  <c r="DJ22" i="1"/>
  <c r="DK22" i="1"/>
  <c r="DL22" i="1"/>
  <c r="DH23" i="1"/>
  <c r="DI23" i="1"/>
  <c r="DJ23" i="1" s="1"/>
  <c r="DH24" i="1"/>
  <c r="DI24" i="1"/>
  <c r="DL24" i="1" s="1"/>
  <c r="DJ24" i="1"/>
  <c r="DK24" i="1"/>
  <c r="DH25" i="1"/>
  <c r="DI25" i="1"/>
  <c r="DJ25" i="1" s="1"/>
  <c r="DH26" i="1"/>
  <c r="DI26" i="1"/>
  <c r="DL26" i="1" s="1"/>
  <c r="DJ26" i="1"/>
  <c r="DK26" i="1"/>
  <c r="DH27" i="1"/>
  <c r="DI27" i="1"/>
  <c r="DJ27" i="1" s="1"/>
  <c r="DH28" i="1"/>
  <c r="DI28" i="1"/>
  <c r="DL28" i="1" s="1"/>
  <c r="DJ28" i="1"/>
  <c r="DK28" i="1"/>
  <c r="DH29" i="1"/>
  <c r="DI29" i="1"/>
  <c r="DJ29" i="1" s="1"/>
  <c r="DH30" i="1"/>
  <c r="DI30" i="1"/>
  <c r="DL30" i="1" s="1"/>
  <c r="DJ30" i="1"/>
  <c r="DK30" i="1"/>
  <c r="DH31" i="1"/>
  <c r="DI31" i="1"/>
  <c r="DJ31" i="1" s="1"/>
  <c r="DH32" i="1"/>
  <c r="DI32" i="1"/>
  <c r="DL32" i="1" s="1"/>
  <c r="DJ32" i="1"/>
  <c r="DK32" i="1"/>
  <c r="DH13" i="1"/>
  <c r="DI13" i="1"/>
  <c r="DJ13" i="1"/>
  <c r="DK13" i="1"/>
  <c r="DL13" i="1"/>
  <c r="DH14" i="1"/>
  <c r="DI14" i="1"/>
  <c r="DJ14" i="1" s="1"/>
  <c r="DH15" i="1"/>
  <c r="DI15" i="1"/>
  <c r="DJ15" i="1"/>
  <c r="DK15" i="1"/>
  <c r="DL15" i="1"/>
  <c r="DH16" i="1"/>
  <c r="DI16" i="1"/>
  <c r="DJ16" i="1" s="1"/>
  <c r="DH17" i="1"/>
  <c r="DI17" i="1"/>
  <c r="DJ17" i="1"/>
  <c r="DK17" i="1"/>
  <c r="DL17" i="1"/>
  <c r="DH18" i="1"/>
  <c r="DI18" i="1"/>
  <c r="DJ18" i="1" s="1"/>
  <c r="DH19" i="1"/>
  <c r="DI19" i="1"/>
  <c r="DJ19" i="1"/>
  <c r="DK19" i="1"/>
  <c r="DL19" i="1"/>
  <c r="DH20" i="1"/>
  <c r="DI20" i="1"/>
  <c r="DJ20" i="1" s="1"/>
  <c r="BV22" i="1"/>
  <c r="BW22" i="1"/>
  <c r="BX22" i="1"/>
  <c r="BY22" i="1"/>
  <c r="BZ22" i="1"/>
  <c r="BV23" i="1"/>
  <c r="BW23" i="1"/>
  <c r="BX23" i="1"/>
  <c r="BY23" i="1"/>
  <c r="BZ23" i="1"/>
  <c r="BV24" i="1"/>
  <c r="BW24" i="1"/>
  <c r="BX24" i="1"/>
  <c r="BY24" i="1"/>
  <c r="BZ24" i="1"/>
  <c r="BV25" i="1"/>
  <c r="BW25" i="1"/>
  <c r="BX25" i="1"/>
  <c r="BY25" i="1"/>
  <c r="BZ25" i="1"/>
  <c r="BV26" i="1"/>
  <c r="BW26" i="1"/>
  <c r="BX26" i="1"/>
  <c r="BY26" i="1"/>
  <c r="BZ26" i="1"/>
  <c r="BV27" i="1"/>
  <c r="BW27" i="1"/>
  <c r="BX27" i="1"/>
  <c r="BY27" i="1"/>
  <c r="BZ27" i="1"/>
  <c r="BV28" i="1"/>
  <c r="BW28" i="1"/>
  <c r="BX28" i="1"/>
  <c r="BY28" i="1"/>
  <c r="BZ28" i="1"/>
  <c r="BV29" i="1"/>
  <c r="BW29" i="1"/>
  <c r="BX29" i="1"/>
  <c r="BY29" i="1"/>
  <c r="BZ29" i="1"/>
  <c r="BV30" i="1"/>
  <c r="BW30" i="1"/>
  <c r="BX30" i="1"/>
  <c r="BY30" i="1"/>
  <c r="BZ30" i="1"/>
  <c r="BV31" i="1"/>
  <c r="BW31" i="1"/>
  <c r="BX31" i="1"/>
  <c r="BY31" i="1"/>
  <c r="BZ31" i="1"/>
  <c r="BV32" i="1"/>
  <c r="BW32" i="1"/>
  <c r="BX32" i="1"/>
  <c r="BY32" i="1"/>
  <c r="BZ32" i="1"/>
  <c r="BV13" i="1"/>
  <c r="BW13" i="1"/>
  <c r="BX13" i="1"/>
  <c r="BY13" i="1"/>
  <c r="BZ13" i="1"/>
  <c r="BV14" i="1"/>
  <c r="BW14" i="1"/>
  <c r="BX14" i="1"/>
  <c r="BY14" i="1"/>
  <c r="BZ14" i="1"/>
  <c r="BV15" i="1"/>
  <c r="BW15" i="1"/>
  <c r="BX15" i="1"/>
  <c r="BY15" i="1"/>
  <c r="BZ15" i="1"/>
  <c r="BV16" i="1"/>
  <c r="BW16" i="1"/>
  <c r="BX16" i="1"/>
  <c r="BY16" i="1"/>
  <c r="BZ16" i="1"/>
  <c r="BV17" i="1"/>
  <c r="BW17" i="1"/>
  <c r="BX17" i="1"/>
  <c r="BY17" i="1"/>
  <c r="BZ17" i="1"/>
  <c r="BV18" i="1"/>
  <c r="BW18" i="1"/>
  <c r="BX18" i="1"/>
  <c r="BY18" i="1"/>
  <c r="BZ18" i="1"/>
  <c r="BV19" i="1"/>
  <c r="BW19" i="1"/>
  <c r="BX19" i="1"/>
  <c r="BY19" i="1"/>
  <c r="BZ19" i="1"/>
  <c r="BV20" i="1"/>
  <c r="BW20" i="1"/>
  <c r="BX20" i="1"/>
  <c r="BY20" i="1"/>
  <c r="BZ20" i="1"/>
  <c r="BB22" i="1"/>
  <c r="BC22" i="1"/>
  <c r="BD22" i="1"/>
  <c r="BB23" i="1"/>
  <c r="BC23" i="1"/>
  <c r="BD23" i="1"/>
  <c r="BB24" i="1"/>
  <c r="BC24" i="1"/>
  <c r="BD24" i="1"/>
  <c r="BB25" i="1"/>
  <c r="BC25" i="1"/>
  <c r="BD25" i="1"/>
  <c r="BB26" i="1"/>
  <c r="BC26" i="1"/>
  <c r="BD26" i="1"/>
  <c r="BB27" i="1"/>
  <c r="BC27" i="1"/>
  <c r="BD27" i="1"/>
  <c r="BB28" i="1"/>
  <c r="BC28" i="1"/>
  <c r="BD28" i="1"/>
  <c r="BB29" i="1"/>
  <c r="BC29" i="1"/>
  <c r="BD29" i="1"/>
  <c r="BB30" i="1"/>
  <c r="BC30" i="1"/>
  <c r="BD30" i="1"/>
  <c r="BB31" i="1"/>
  <c r="BC31" i="1"/>
  <c r="BD31" i="1"/>
  <c r="BB32" i="1"/>
  <c r="BC32" i="1"/>
  <c r="BD32" i="1"/>
  <c r="BB13" i="1"/>
  <c r="BC13" i="1"/>
  <c r="BD13" i="1"/>
  <c r="BB14" i="1"/>
  <c r="BC14" i="1"/>
  <c r="BD14" i="1"/>
  <c r="BB15" i="1"/>
  <c r="BC15" i="1"/>
  <c r="BD15" i="1"/>
  <c r="BB16" i="1"/>
  <c r="BC16" i="1"/>
  <c r="BD16" i="1"/>
  <c r="BC17" i="1"/>
  <c r="BB18" i="1"/>
  <c r="BC18" i="1"/>
  <c r="BD18" i="1"/>
  <c r="BB19" i="1"/>
  <c r="BC19" i="1"/>
  <c r="BD19" i="1"/>
  <c r="BB20" i="1"/>
  <c r="BC20" i="1"/>
  <c r="BD20" i="1"/>
  <c r="AJ22" i="1"/>
  <c r="AK22" i="1"/>
  <c r="AL22" i="1"/>
  <c r="AM22" i="1"/>
  <c r="AN22" i="1"/>
  <c r="AO22" i="1"/>
  <c r="AP22" i="1"/>
  <c r="AJ23" i="1"/>
  <c r="AK23" i="1"/>
  <c r="AL23" i="1"/>
  <c r="AM23" i="1"/>
  <c r="AN23" i="1"/>
  <c r="AO23" i="1"/>
  <c r="AP23" i="1"/>
  <c r="AJ24" i="1"/>
  <c r="AK24" i="1"/>
  <c r="AL24" i="1"/>
  <c r="AM24" i="1"/>
  <c r="AN24" i="1"/>
  <c r="AO24" i="1"/>
  <c r="AP24" i="1"/>
  <c r="AJ25" i="1"/>
  <c r="AK25" i="1"/>
  <c r="AL25" i="1"/>
  <c r="AM25" i="1"/>
  <c r="AN25" i="1"/>
  <c r="AO25" i="1"/>
  <c r="AP25" i="1"/>
  <c r="AJ26" i="1"/>
  <c r="AK26" i="1"/>
  <c r="AL26" i="1"/>
  <c r="AM26" i="1"/>
  <c r="AN26" i="1"/>
  <c r="AO26" i="1"/>
  <c r="AP26" i="1"/>
  <c r="AJ27" i="1"/>
  <c r="AK27" i="1"/>
  <c r="AL27" i="1"/>
  <c r="AM27" i="1"/>
  <c r="AN27" i="1"/>
  <c r="AO27" i="1"/>
  <c r="AP27" i="1"/>
  <c r="AJ28" i="1"/>
  <c r="AK28" i="1"/>
  <c r="AL28" i="1"/>
  <c r="AM28" i="1"/>
  <c r="AN28" i="1"/>
  <c r="AO28" i="1"/>
  <c r="AP28" i="1"/>
  <c r="AJ29" i="1"/>
  <c r="AK29" i="1"/>
  <c r="AL29" i="1"/>
  <c r="AM29" i="1"/>
  <c r="AN29" i="1"/>
  <c r="AO29" i="1"/>
  <c r="AP29" i="1"/>
  <c r="AJ30" i="1"/>
  <c r="AK30" i="1"/>
  <c r="AL30" i="1"/>
  <c r="AM30" i="1"/>
  <c r="AN30" i="1"/>
  <c r="AO30" i="1"/>
  <c r="AP30" i="1"/>
  <c r="AJ31" i="1"/>
  <c r="AK31" i="1"/>
  <c r="AL31" i="1"/>
  <c r="AM31" i="1"/>
  <c r="AN31" i="1"/>
  <c r="AO31" i="1"/>
  <c r="AP31" i="1"/>
  <c r="AJ32" i="1"/>
  <c r="AK32" i="1"/>
  <c r="AL32" i="1"/>
  <c r="AM32" i="1"/>
  <c r="AN32" i="1"/>
  <c r="AO32" i="1"/>
  <c r="AP32" i="1"/>
  <c r="AJ13" i="1"/>
  <c r="AK13" i="1"/>
  <c r="AL13" i="1"/>
  <c r="AM13" i="1"/>
  <c r="AN13" i="1"/>
  <c r="AO13" i="1"/>
  <c r="AP13" i="1"/>
  <c r="AJ14" i="1"/>
  <c r="AK14" i="1"/>
  <c r="AL14" i="1"/>
  <c r="AM14" i="1"/>
  <c r="AN14" i="1"/>
  <c r="AO14" i="1"/>
  <c r="AP14" i="1"/>
  <c r="AJ15" i="1"/>
  <c r="AK15" i="1"/>
  <c r="AL15" i="1"/>
  <c r="AM15" i="1"/>
  <c r="AN15" i="1"/>
  <c r="AO15" i="1"/>
  <c r="AP15" i="1"/>
  <c r="AJ16" i="1"/>
  <c r="AK16" i="1"/>
  <c r="AL16" i="1"/>
  <c r="AM16" i="1"/>
  <c r="AN16" i="1"/>
  <c r="AO16" i="1"/>
  <c r="AP16" i="1"/>
  <c r="AJ17" i="1"/>
  <c r="AK17" i="1"/>
  <c r="AL17" i="1"/>
  <c r="AM17" i="1"/>
  <c r="AN17" i="1"/>
  <c r="AO17" i="1"/>
  <c r="AP17" i="1"/>
  <c r="AJ18" i="1"/>
  <c r="AK18" i="1"/>
  <c r="AL18" i="1"/>
  <c r="AM18" i="1"/>
  <c r="AN18" i="1"/>
  <c r="AO18" i="1"/>
  <c r="AP18" i="1"/>
  <c r="AJ19" i="1"/>
  <c r="AK19" i="1"/>
  <c r="AL19" i="1"/>
  <c r="AM19" i="1"/>
  <c r="AN19" i="1"/>
  <c r="AO19" i="1"/>
  <c r="AP19" i="1"/>
  <c r="AJ20" i="1"/>
  <c r="AK20" i="1"/>
  <c r="AL20" i="1"/>
  <c r="AM20" i="1"/>
  <c r="AN20" i="1"/>
  <c r="AO20" i="1"/>
  <c r="AP20" i="1"/>
  <c r="DJ17" i="3" l="1"/>
  <c r="DJ13" i="3"/>
  <c r="DJ15" i="3"/>
  <c r="DJ19" i="3"/>
  <c r="DJ21" i="3"/>
  <c r="DJ23" i="3"/>
  <c r="DJ25" i="3"/>
  <c r="DJ27" i="3"/>
  <c r="DJ29" i="3"/>
  <c r="DJ31" i="3"/>
  <c r="DL31" i="1"/>
  <c r="DL29" i="1"/>
  <c r="DL27" i="1"/>
  <c r="DL25" i="1"/>
  <c r="DL23" i="1"/>
  <c r="DK31" i="1"/>
  <c r="DK29" i="1"/>
  <c r="DK27" i="1"/>
  <c r="DK25" i="1"/>
  <c r="DK23" i="1"/>
  <c r="DL20" i="1"/>
  <c r="DL18" i="1"/>
  <c r="DL16" i="1"/>
  <c r="DL14" i="1"/>
  <c r="DK20" i="1"/>
  <c r="DK18" i="1"/>
  <c r="DK16" i="1"/>
  <c r="DK14" i="1"/>
  <c r="ES21" i="1"/>
  <c r="ER21" i="1"/>
  <c r="EQ21" i="1"/>
  <c r="EP21" i="1"/>
  <c r="EO21" i="1"/>
  <c r="EN21" i="1"/>
  <c r="EM21" i="1"/>
  <c r="EL21" i="1"/>
  <c r="EK21" i="1"/>
  <c r="EJ21" i="1"/>
  <c r="DH21" i="1"/>
  <c r="DL21" i="1"/>
  <c r="DK21" i="1"/>
  <c r="DJ21" i="1"/>
  <c r="DI21" i="1"/>
  <c r="BD21" i="1"/>
  <c r="L9" i="1"/>
  <c r="AZ19" i="1"/>
  <c r="BC21" i="1"/>
  <c r="AK21" i="1"/>
  <c r="AJ21" i="1"/>
  <c r="B21" i="1"/>
  <c r="AZ13" i="3"/>
  <c r="AR13" i="3"/>
  <c r="C20" i="3"/>
  <c r="C19" i="3"/>
  <c r="C18" i="3"/>
  <c r="C17" i="3"/>
  <c r="C16" i="3"/>
  <c r="C15" i="3"/>
  <c r="C14" i="3"/>
  <c r="C13" i="3"/>
  <c r="AR13" i="1"/>
  <c r="AR14" i="1"/>
  <c r="AR15" i="1"/>
  <c r="AR16" i="1"/>
  <c r="AR17" i="1"/>
  <c r="AR18" i="1"/>
  <c r="AR19" i="1"/>
  <c r="AR20" i="1"/>
  <c r="AR21" i="1"/>
  <c r="BB21" i="1" s="1"/>
  <c r="AR22" i="1"/>
  <c r="AR23" i="1"/>
  <c r="AR24" i="1"/>
  <c r="AR25" i="1"/>
  <c r="AR26" i="1"/>
  <c r="AR27" i="1"/>
  <c r="AR28" i="1"/>
  <c r="AR29" i="1"/>
  <c r="AR30" i="1"/>
  <c r="AR31" i="1"/>
  <c r="AR32" i="1"/>
  <c r="EY32" i="3"/>
  <c r="EX32" i="3"/>
  <c r="EW32" i="3"/>
  <c r="EV32" i="3"/>
  <c r="EU32" i="3"/>
  <c r="DN32" i="3"/>
  <c r="CA32" i="3"/>
  <c r="AZ32" i="3"/>
  <c r="AR32" i="3"/>
  <c r="C32" i="3"/>
  <c r="B32" i="3"/>
  <c r="EY31" i="3"/>
  <c r="EX31" i="3"/>
  <c r="EW31" i="3"/>
  <c r="EV31" i="3"/>
  <c r="EU31" i="3"/>
  <c r="DN31" i="3"/>
  <c r="CA31" i="3"/>
  <c r="AZ31" i="3"/>
  <c r="AR31" i="3"/>
  <c r="C31" i="3"/>
  <c r="B31" i="3"/>
  <c r="EY30" i="3"/>
  <c r="EX30" i="3"/>
  <c r="EW30" i="3"/>
  <c r="EV30" i="3"/>
  <c r="EU30" i="3"/>
  <c r="DN30" i="3"/>
  <c r="CA30" i="3"/>
  <c r="AZ30" i="3"/>
  <c r="AR30" i="3"/>
  <c r="C30" i="3"/>
  <c r="B30" i="3"/>
  <c r="EY29" i="3"/>
  <c r="EX29" i="3"/>
  <c r="EW29" i="3"/>
  <c r="EV29" i="3"/>
  <c r="EU29" i="3"/>
  <c r="DN29" i="3"/>
  <c r="CA29" i="3"/>
  <c r="AZ29" i="3"/>
  <c r="AR29" i="3"/>
  <c r="C29" i="3"/>
  <c r="B29" i="3"/>
  <c r="EY28" i="3"/>
  <c r="EX28" i="3"/>
  <c r="EW28" i="3"/>
  <c r="EV28" i="3"/>
  <c r="EU28" i="3"/>
  <c r="DN28" i="3"/>
  <c r="CA28" i="3"/>
  <c r="AZ28" i="3"/>
  <c r="AR28" i="3"/>
  <c r="C28" i="3"/>
  <c r="B28" i="3"/>
  <c r="EY27" i="3"/>
  <c r="EX27" i="3"/>
  <c r="EW27" i="3"/>
  <c r="EV27" i="3"/>
  <c r="EU27" i="3"/>
  <c r="DN27" i="3"/>
  <c r="CA27" i="3"/>
  <c r="AZ27" i="3"/>
  <c r="AR27" i="3"/>
  <c r="C27" i="3"/>
  <c r="B27" i="3"/>
  <c r="EY26" i="3"/>
  <c r="EX26" i="3"/>
  <c r="EW26" i="3"/>
  <c r="EV26" i="3"/>
  <c r="EU26" i="3"/>
  <c r="DN26" i="3"/>
  <c r="CA26" i="3"/>
  <c r="AZ26" i="3"/>
  <c r="AR26" i="3"/>
  <c r="C26" i="3"/>
  <c r="B26" i="3"/>
  <c r="EY25" i="3"/>
  <c r="EX25" i="3"/>
  <c r="EW25" i="3"/>
  <c r="EV25" i="3"/>
  <c r="EU25" i="3"/>
  <c r="DN25" i="3"/>
  <c r="CA25" i="3"/>
  <c r="AZ25" i="3"/>
  <c r="AR25" i="3"/>
  <c r="C25" i="3"/>
  <c r="B25" i="3"/>
  <c r="EY24" i="3"/>
  <c r="EX24" i="3"/>
  <c r="EW24" i="3"/>
  <c r="EV24" i="3"/>
  <c r="EU24" i="3"/>
  <c r="DN24" i="3"/>
  <c r="CA24" i="3"/>
  <c r="AZ24" i="3"/>
  <c r="AR24" i="3"/>
  <c r="C24" i="3"/>
  <c r="B24" i="3"/>
  <c r="EY23" i="3"/>
  <c r="EX23" i="3"/>
  <c r="EW23" i="3"/>
  <c r="EV23" i="3"/>
  <c r="EU23" i="3"/>
  <c r="DN23" i="3"/>
  <c r="CA23" i="3"/>
  <c r="AZ23" i="3"/>
  <c r="AR23" i="3"/>
  <c r="C23" i="3"/>
  <c r="B23" i="3"/>
  <c r="EY22" i="3"/>
  <c r="EX22" i="3"/>
  <c r="EW22" i="3"/>
  <c r="EV22" i="3"/>
  <c r="EU22" i="3"/>
  <c r="DN22" i="3"/>
  <c r="CA22" i="3"/>
  <c r="AZ22" i="3"/>
  <c r="AR22" i="3"/>
  <c r="C22" i="3"/>
  <c r="B22" i="3"/>
  <c r="EY21" i="3"/>
  <c r="EX21" i="3"/>
  <c r="EW21" i="3"/>
  <c r="EV21" i="3"/>
  <c r="EU21" i="3"/>
  <c r="DN21" i="3"/>
  <c r="CA21" i="3"/>
  <c r="AZ21" i="3"/>
  <c r="AR21" i="3"/>
  <c r="C21" i="3"/>
  <c r="B21" i="3"/>
  <c r="EY20" i="3"/>
  <c r="EX20" i="3"/>
  <c r="EW20" i="3"/>
  <c r="EV20" i="3"/>
  <c r="EU20" i="3"/>
  <c r="DN20" i="3"/>
  <c r="CA20" i="3"/>
  <c r="AZ20" i="3"/>
  <c r="AR20" i="3"/>
  <c r="B20" i="3"/>
  <c r="EY19" i="3"/>
  <c r="EX19" i="3"/>
  <c r="EW19" i="3"/>
  <c r="EV19" i="3"/>
  <c r="EU19" i="3"/>
  <c r="DN19" i="3"/>
  <c r="CA19" i="3"/>
  <c r="AZ19" i="3"/>
  <c r="AR19" i="3"/>
  <c r="B19" i="3"/>
  <c r="EY18" i="3"/>
  <c r="EX18" i="3"/>
  <c r="EW18" i="3"/>
  <c r="EV18" i="3"/>
  <c r="EU18" i="3"/>
  <c r="DN18" i="3"/>
  <c r="CA18" i="3"/>
  <c r="AZ18" i="3"/>
  <c r="AR18" i="3"/>
  <c r="B18" i="3"/>
  <c r="EY17" i="3"/>
  <c r="EX17" i="3"/>
  <c r="EW17" i="3"/>
  <c r="EV17" i="3"/>
  <c r="EU17" i="3"/>
  <c r="DN17" i="3"/>
  <c r="CA17" i="3"/>
  <c r="AZ17" i="3"/>
  <c r="AR17" i="3"/>
  <c r="B17" i="3"/>
  <c r="EY16" i="3"/>
  <c r="EX16" i="3"/>
  <c r="EW16" i="3"/>
  <c r="EV16" i="3"/>
  <c r="EU16" i="3"/>
  <c r="DN16" i="3"/>
  <c r="CA16" i="3"/>
  <c r="AZ16" i="3"/>
  <c r="AR16" i="3"/>
  <c r="B16" i="3"/>
  <c r="EY15" i="3"/>
  <c r="EX15" i="3"/>
  <c r="EW15" i="3"/>
  <c r="EV15" i="3"/>
  <c r="EU15" i="3"/>
  <c r="DN15" i="3"/>
  <c r="CA15" i="3"/>
  <c r="AZ15" i="3"/>
  <c r="AR15" i="3"/>
  <c r="B15" i="3"/>
  <c r="EY14" i="3"/>
  <c r="EX14" i="3"/>
  <c r="EW14" i="3"/>
  <c r="EV14" i="3"/>
  <c r="EU14" i="3"/>
  <c r="DN14" i="3"/>
  <c r="CA14" i="3"/>
  <c r="AZ14" i="3"/>
  <c r="AR14" i="3"/>
  <c r="B14" i="3"/>
  <c r="EY13" i="3"/>
  <c r="EX13" i="3"/>
  <c r="EW13" i="3"/>
  <c r="EV13" i="3"/>
  <c r="EU13" i="3"/>
  <c r="DN13" i="3"/>
  <c r="CA13" i="3"/>
  <c r="DN14" i="1"/>
  <c r="DN15" i="1"/>
  <c r="DN16" i="1"/>
  <c r="DN17" i="1"/>
  <c r="DN18" i="1"/>
  <c r="DN19" i="1"/>
  <c r="DN20" i="1"/>
  <c r="DN21" i="1"/>
  <c r="DN22" i="1"/>
  <c r="DN23" i="1"/>
  <c r="DN24" i="1"/>
  <c r="DN25" i="1"/>
  <c r="DN26" i="1"/>
  <c r="DN27" i="1"/>
  <c r="DN28" i="1"/>
  <c r="DN29" i="1"/>
  <c r="DN30" i="1"/>
  <c r="DN31" i="1"/>
  <c r="DN32" i="1"/>
  <c r="DN13" i="1"/>
  <c r="CA13" i="1"/>
  <c r="CA32" i="1"/>
  <c r="CA31" i="1"/>
  <c r="CA30" i="1"/>
  <c r="CA29" i="1"/>
  <c r="CA28" i="1"/>
  <c r="CA27" i="1"/>
  <c r="CA26" i="1"/>
  <c r="CA25" i="1"/>
  <c r="CA24" i="1"/>
  <c r="CA23" i="1"/>
  <c r="CA22" i="1"/>
  <c r="CA21" i="1"/>
  <c r="CA20" i="1"/>
  <c r="CA19" i="1"/>
  <c r="CA18" i="1"/>
  <c r="CA17" i="1"/>
  <c r="CA16" i="1"/>
  <c r="CA15" i="1"/>
  <c r="CA14" i="1"/>
  <c r="AP21" i="1"/>
  <c r="AO21" i="1"/>
  <c r="AN21" i="1"/>
  <c r="AM21" i="1"/>
  <c r="AL21" i="1"/>
  <c r="BV21" i="1"/>
  <c r="EQ17" i="3" l="1"/>
  <c r="EM17" i="3"/>
  <c r="ER17" i="3"/>
  <c r="EP17" i="3"/>
  <c r="EL17" i="3"/>
  <c r="EN17" i="3"/>
  <c r="ES17" i="3"/>
  <c r="EO17" i="3"/>
  <c r="EK17" i="3"/>
  <c r="EJ17" i="3"/>
  <c r="DH17" i="3"/>
  <c r="ES22" i="3"/>
  <c r="EO22" i="3"/>
  <c r="EK22" i="3"/>
  <c r="DH22" i="3"/>
  <c r="ER22" i="3"/>
  <c r="EN22" i="3"/>
  <c r="EJ22" i="3"/>
  <c r="EP22" i="3"/>
  <c r="EQ22" i="3"/>
  <c r="EM22" i="3"/>
  <c r="EL22" i="3"/>
  <c r="ES16" i="3"/>
  <c r="EO16" i="3"/>
  <c r="EK16" i="3"/>
  <c r="DH16" i="3"/>
  <c r="EP16" i="3"/>
  <c r="ER16" i="3"/>
  <c r="EN16" i="3"/>
  <c r="EJ16" i="3"/>
  <c r="EL16" i="3"/>
  <c r="EQ16" i="3"/>
  <c r="EM16" i="3"/>
  <c r="ES20" i="3"/>
  <c r="EO20" i="3"/>
  <c r="EK20" i="3"/>
  <c r="DH20" i="3"/>
  <c r="EL20" i="3"/>
  <c r="ER20" i="3"/>
  <c r="EN20" i="3"/>
  <c r="EJ20" i="3"/>
  <c r="EQ20" i="3"/>
  <c r="EM20" i="3"/>
  <c r="EP20" i="3"/>
  <c r="EQ15" i="3"/>
  <c r="EM15" i="3"/>
  <c r="EN15" i="3"/>
  <c r="DH15" i="3"/>
  <c r="EP15" i="3"/>
  <c r="EL15" i="3"/>
  <c r="EJ15" i="3"/>
  <c r="ES15" i="3"/>
  <c r="EO15" i="3"/>
  <c r="EK15" i="3"/>
  <c r="ER15" i="3"/>
  <c r="EQ19" i="3"/>
  <c r="EM19" i="3"/>
  <c r="EJ19" i="3"/>
  <c r="EP19" i="3"/>
  <c r="EL19" i="3"/>
  <c r="ER19" i="3"/>
  <c r="DH19" i="3"/>
  <c r="ES19" i="3"/>
  <c r="EO19" i="3"/>
  <c r="EK19" i="3"/>
  <c r="EN19" i="3"/>
  <c r="ES14" i="3"/>
  <c r="EO14" i="3"/>
  <c r="EK14" i="3"/>
  <c r="DH14" i="3"/>
  <c r="EL14" i="3"/>
  <c r="ER14" i="3"/>
  <c r="EN14" i="3"/>
  <c r="EJ14" i="3"/>
  <c r="EQ14" i="3"/>
  <c r="EM14" i="3"/>
  <c r="EP14" i="3"/>
  <c r="ES18" i="3"/>
  <c r="EO18" i="3"/>
  <c r="EK18" i="3"/>
  <c r="DH18" i="3"/>
  <c r="ER18" i="3"/>
  <c r="EN18" i="3"/>
  <c r="EJ18" i="3"/>
  <c r="EP18" i="3"/>
  <c r="EQ18" i="3"/>
  <c r="EM18" i="3"/>
  <c r="EL18" i="3"/>
  <c r="EQ21" i="3"/>
  <c r="EM21" i="3"/>
  <c r="EN21" i="3"/>
  <c r="EP21" i="3"/>
  <c r="EL21" i="3"/>
  <c r="ER21" i="3"/>
  <c r="EJ21" i="3"/>
  <c r="DH21" i="3"/>
  <c r="ES21" i="3"/>
  <c r="EO21" i="3"/>
  <c r="EK21" i="3"/>
  <c r="EQ23" i="3"/>
  <c r="EM23" i="3"/>
  <c r="EJ23" i="3"/>
  <c r="DH23" i="3"/>
  <c r="EP23" i="3"/>
  <c r="EL23" i="3"/>
  <c r="ES23" i="3"/>
  <c r="EO23" i="3"/>
  <c r="EK23" i="3"/>
  <c r="ER23" i="3"/>
  <c r="EN23" i="3"/>
  <c r="ES24" i="3"/>
  <c r="EO24" i="3"/>
  <c r="EK24" i="3"/>
  <c r="DH24" i="3"/>
  <c r="EP24" i="3"/>
  <c r="ER24" i="3"/>
  <c r="EN24" i="3"/>
  <c r="EJ24" i="3"/>
  <c r="EL24" i="3"/>
  <c r="EQ24" i="3"/>
  <c r="EM24" i="3"/>
  <c r="EQ25" i="3"/>
  <c r="EM25" i="3"/>
  <c r="EP25" i="3"/>
  <c r="EL25" i="3"/>
  <c r="ER25" i="3"/>
  <c r="EJ25" i="3"/>
  <c r="ES25" i="3"/>
  <c r="EO25" i="3"/>
  <c r="EK25" i="3"/>
  <c r="EN25" i="3"/>
  <c r="DH25" i="3"/>
  <c r="ES26" i="3"/>
  <c r="EO26" i="3"/>
  <c r="EK26" i="3"/>
  <c r="DH26" i="3"/>
  <c r="EP26" i="3"/>
  <c r="ER26" i="3"/>
  <c r="EN26" i="3"/>
  <c r="EJ26" i="3"/>
  <c r="EQ26" i="3"/>
  <c r="EM26" i="3"/>
  <c r="EL26" i="3"/>
  <c r="EQ27" i="3"/>
  <c r="EM27" i="3"/>
  <c r="EP27" i="3"/>
  <c r="EL27" i="3"/>
  <c r="ER27" i="3"/>
  <c r="EJ27" i="3"/>
  <c r="DH27" i="3"/>
  <c r="ES27" i="3"/>
  <c r="EO27" i="3"/>
  <c r="EK27" i="3"/>
  <c r="EN27" i="3"/>
  <c r="ES28" i="3"/>
  <c r="EO28" i="3"/>
  <c r="EK28" i="3"/>
  <c r="DH28" i="3"/>
  <c r="EP28" i="3"/>
  <c r="ER28" i="3"/>
  <c r="EN28" i="3"/>
  <c r="EJ28" i="3"/>
  <c r="EQ28" i="3"/>
  <c r="EM28" i="3"/>
  <c r="EL28" i="3"/>
  <c r="EQ29" i="3"/>
  <c r="EM29" i="3"/>
  <c r="DH29" i="3"/>
  <c r="EP29" i="3"/>
  <c r="EL29" i="3"/>
  <c r="ER29" i="3"/>
  <c r="EJ29" i="3"/>
  <c r="ES29" i="3"/>
  <c r="EO29" i="3"/>
  <c r="EK29" i="3"/>
  <c r="EN29" i="3"/>
  <c r="ES30" i="3"/>
  <c r="EO30" i="3"/>
  <c r="EK30" i="3"/>
  <c r="DH30" i="3"/>
  <c r="ER30" i="3"/>
  <c r="EN30" i="3"/>
  <c r="EJ30" i="3"/>
  <c r="EP30" i="3"/>
  <c r="EQ30" i="3"/>
  <c r="EM30" i="3"/>
  <c r="EL30" i="3"/>
  <c r="EQ31" i="3"/>
  <c r="EM31" i="3"/>
  <c r="ER31" i="3"/>
  <c r="EP31" i="3"/>
  <c r="EL31" i="3"/>
  <c r="EJ31" i="3"/>
  <c r="ES31" i="3"/>
  <c r="EO31" i="3"/>
  <c r="EK31" i="3"/>
  <c r="EN31" i="3"/>
  <c r="DH31" i="3"/>
  <c r="ES32" i="3"/>
  <c r="EO32" i="3"/>
  <c r="EK32" i="3"/>
  <c r="DH32" i="3"/>
  <c r="ER32" i="3"/>
  <c r="EN32" i="3"/>
  <c r="EJ32" i="3"/>
  <c r="EL32" i="3"/>
  <c r="EQ32" i="3"/>
  <c r="EM32" i="3"/>
  <c r="EP32" i="3"/>
  <c r="M9" i="3"/>
  <c r="J9" i="3"/>
  <c r="K9" i="3"/>
  <c r="L9" i="3"/>
  <c r="K9" i="1"/>
  <c r="J9" i="1"/>
  <c r="O9" i="3" l="1"/>
  <c r="N9" i="3"/>
  <c r="BZ21" i="1"/>
  <c r="BY21" i="1"/>
  <c r="BX21" i="1"/>
  <c r="BW21" i="1"/>
  <c r="M9" i="1"/>
  <c r="AZ15" i="1" l="1"/>
  <c r="AZ16" i="1"/>
  <c r="AZ17" i="1"/>
  <c r="AZ18" i="1"/>
  <c r="AZ20" i="1"/>
  <c r="AZ21" i="1"/>
  <c r="AZ22" i="1"/>
  <c r="AZ23" i="1"/>
  <c r="AZ24" i="1"/>
  <c r="AZ25" i="1"/>
  <c r="AZ26" i="1"/>
  <c r="AZ27" i="1"/>
  <c r="AZ28" i="1"/>
  <c r="AZ29" i="1"/>
  <c r="AZ30" i="1"/>
  <c r="AZ31" i="1"/>
  <c r="AZ32" i="1"/>
  <c r="AZ14" i="1"/>
  <c r="AZ13" i="1"/>
  <c r="EU32" i="1" l="1"/>
  <c r="EU31" i="1"/>
  <c r="EU30" i="1"/>
  <c r="EU29" i="1"/>
  <c r="EU28" i="1"/>
  <c r="EU27" i="1"/>
  <c r="EU26" i="1"/>
  <c r="EU25" i="1"/>
  <c r="EU24" i="1"/>
  <c r="EU23" i="1"/>
  <c r="EU22" i="1"/>
  <c r="EU21" i="1"/>
  <c r="EU20" i="1"/>
  <c r="EU19" i="1"/>
  <c r="EU18" i="1"/>
  <c r="EU17" i="1"/>
  <c r="EU16" i="1"/>
  <c r="EU15" i="1"/>
  <c r="EU14" i="1"/>
  <c r="EU13" i="1"/>
  <c r="B15" i="1" l="1"/>
  <c r="B16" i="1"/>
  <c r="B17" i="1"/>
  <c r="B18" i="1"/>
  <c r="B19" i="1"/>
  <c r="B20" i="1"/>
  <c r="B22" i="1"/>
  <c r="B23" i="1"/>
  <c r="B24" i="1"/>
  <c r="B25" i="1"/>
  <c r="B26" i="1"/>
  <c r="B27" i="1"/>
  <c r="B28" i="1"/>
  <c r="B29" i="1"/>
  <c r="B30" i="1"/>
  <c r="B31" i="1"/>
  <c r="B32" i="1"/>
  <c r="B14" i="1"/>
  <c r="EY32" i="1" l="1"/>
  <c r="EX32" i="1"/>
  <c r="EW32" i="1"/>
  <c r="EV32" i="1"/>
  <c r="C32" i="1"/>
  <c r="EY31" i="1"/>
  <c r="EX31" i="1"/>
  <c r="EW31" i="1"/>
  <c r="EV31" i="1"/>
  <c r="C31" i="1"/>
  <c r="EY30" i="1"/>
  <c r="EX30" i="1"/>
  <c r="EW30" i="1"/>
  <c r="EV30" i="1"/>
  <c r="C30" i="1"/>
  <c r="EY29" i="1"/>
  <c r="EX29" i="1"/>
  <c r="EW29" i="1"/>
  <c r="EV29" i="1"/>
  <c r="C29" i="1"/>
  <c r="EY28" i="1"/>
  <c r="EX28" i="1"/>
  <c r="EW28" i="1"/>
  <c r="EV28" i="1"/>
  <c r="C28" i="1"/>
  <c r="EY27" i="1"/>
  <c r="EX27" i="1"/>
  <c r="EW27" i="1"/>
  <c r="EV27" i="1"/>
  <c r="C27" i="1"/>
  <c r="EY26" i="1"/>
  <c r="EX26" i="1"/>
  <c r="EW26" i="1"/>
  <c r="EV26" i="1"/>
  <c r="C26" i="1"/>
  <c r="EY25" i="1"/>
  <c r="EX25" i="1"/>
  <c r="EW25" i="1"/>
  <c r="EV25" i="1"/>
  <c r="C25" i="1"/>
  <c r="EY24" i="1"/>
  <c r="EX24" i="1"/>
  <c r="EW24" i="1"/>
  <c r="EV24" i="1"/>
  <c r="C24" i="1"/>
  <c r="EY23" i="1"/>
  <c r="EX23" i="1"/>
  <c r="EW23" i="1"/>
  <c r="EV23" i="1"/>
  <c r="C23" i="1"/>
  <c r="EY22" i="1"/>
  <c r="EX22" i="1"/>
  <c r="EW22" i="1"/>
  <c r="EV22" i="1"/>
  <c r="C22" i="1"/>
  <c r="EY21" i="1"/>
  <c r="EX21" i="1"/>
  <c r="EW21" i="1"/>
  <c r="EV21" i="1"/>
  <c r="C21" i="1"/>
  <c r="EY20" i="1"/>
  <c r="EX20" i="1"/>
  <c r="EW20" i="1"/>
  <c r="EV20" i="1"/>
  <c r="C20" i="1"/>
  <c r="EY19" i="1"/>
  <c r="EX19" i="1"/>
  <c r="EW19" i="1"/>
  <c r="EV19" i="1"/>
  <c r="C19" i="1"/>
  <c r="EY18" i="1"/>
  <c r="EX18" i="1"/>
  <c r="EW18" i="1"/>
  <c r="EV18" i="1"/>
  <c r="C18" i="1"/>
  <c r="EY17" i="1"/>
  <c r="EX17" i="1"/>
  <c r="EW17" i="1"/>
  <c r="EV17" i="1"/>
  <c r="C17" i="1"/>
  <c r="EY16" i="1"/>
  <c r="EX16" i="1"/>
  <c r="EW16" i="1"/>
  <c r="EV16" i="1"/>
  <c r="C16" i="1"/>
  <c r="EY15" i="1"/>
  <c r="EX15" i="1"/>
  <c r="EW15" i="1"/>
  <c r="EV15" i="1"/>
  <c r="C15" i="1"/>
  <c r="EY14" i="1"/>
  <c r="EX14" i="1"/>
  <c r="EW14" i="1"/>
  <c r="EV14" i="1"/>
  <c r="C14" i="1"/>
  <c r="EY13" i="1"/>
  <c r="EX13" i="1"/>
  <c r="EW13" i="1"/>
  <c r="EV13" i="1"/>
  <c r="C13" i="1"/>
  <c r="N9" i="1" l="1"/>
  <c r="O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私学助成課</author>
  </authors>
  <commentList>
    <comment ref="I12" authorId="0" shapeId="0" xr:uid="{05A93319-DF02-4983-88C0-D2C08815DAF9}">
      <text>
        <r>
          <rPr>
            <b/>
            <sz val="11"/>
            <color indexed="81"/>
            <rFont val="ＭＳ Ｐゴシック"/>
            <family val="3"/>
            <charset val="128"/>
          </rPr>
          <t>１９８１年（昭和５６年）５月３１日以前に建築確認された建物については「旧」
１９８１年（昭和５６年）６月１日以降に建築確認された建物については「新」
と分類し選択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私学助成課</author>
  </authors>
  <commentList>
    <comment ref="I12" authorId="0" shapeId="0" xr:uid="{0D02FCFD-0E93-4280-8F9F-764B72B082CD}">
      <text>
        <r>
          <rPr>
            <b/>
            <sz val="11"/>
            <color indexed="81"/>
            <rFont val="ＭＳ Ｐゴシック"/>
            <family val="3"/>
            <charset val="128"/>
          </rPr>
          <t>１９８１年（昭和５６年）５月３１日以前に建築確認された建物については「旧」
１９８１年（昭和５６年）６月１日以降に建築確認された建物については「新」
と分類し選択</t>
        </r>
      </text>
    </comment>
  </commentList>
</comments>
</file>

<file path=xl/sharedStrings.xml><?xml version="1.0" encoding="utf-8"?>
<sst xmlns="http://schemas.openxmlformats.org/spreadsheetml/2006/main" count="3409" uniqueCount="397">
  <si>
    <t>（旧：様式２－２－１）</t>
    <rPh sb="1" eb="2">
      <t>キュウ</t>
    </rPh>
    <phoneticPr fontId="5"/>
  </si>
  <si>
    <t>補足</t>
    <rPh sb="0" eb="2">
      <t>ホソク</t>
    </rPh>
    <phoneticPr fontId="3"/>
  </si>
  <si>
    <r>
      <t>※　本調査票は、これまで</t>
    </r>
    <r>
      <rPr>
        <b/>
        <sz val="11"/>
        <rFont val="ＭＳ Ｐゴシック"/>
        <family val="3"/>
        <charset val="128"/>
      </rPr>
      <t>別々の様式となっていた調査内容を整理・集約による簡素化を図る</t>
    </r>
    <r>
      <rPr>
        <sz val="11"/>
        <rFont val="ＭＳ Ｐゴシック"/>
        <family val="3"/>
        <charset val="128"/>
      </rPr>
      <t>とともに、建物ごとの安全性を把握・分析するために</t>
    </r>
    <r>
      <rPr>
        <b/>
        <sz val="11"/>
        <rFont val="ＭＳ Ｐゴシック"/>
        <family val="3"/>
        <charset val="128"/>
      </rPr>
      <t>各調査票を統合したもの</t>
    </r>
    <r>
      <rPr>
        <sz val="11"/>
        <rFont val="ＭＳ Ｐゴシック"/>
        <family val="3"/>
        <charset val="128"/>
      </rPr>
      <t>です。</t>
    </r>
    <rPh sb="2" eb="3">
      <t>ホン</t>
    </rPh>
    <rPh sb="3" eb="5">
      <t>チョウサ</t>
    </rPh>
    <rPh sb="5" eb="6">
      <t>ヒョウ</t>
    </rPh>
    <rPh sb="12" eb="14">
      <t>ベツベツ</t>
    </rPh>
    <rPh sb="15" eb="17">
      <t>ヨウシキ</t>
    </rPh>
    <rPh sb="23" eb="25">
      <t>チョウサ</t>
    </rPh>
    <rPh sb="25" eb="27">
      <t>ナイヨウ</t>
    </rPh>
    <rPh sb="28" eb="30">
      <t>セイリ</t>
    </rPh>
    <rPh sb="31" eb="33">
      <t>シュウヤク</t>
    </rPh>
    <rPh sb="36" eb="39">
      <t>カンソカ</t>
    </rPh>
    <rPh sb="40" eb="41">
      <t>ハカ</t>
    </rPh>
    <rPh sb="47" eb="49">
      <t>タテモノ</t>
    </rPh>
    <rPh sb="52" eb="55">
      <t>アンゼンセイ</t>
    </rPh>
    <rPh sb="56" eb="58">
      <t>ハアク</t>
    </rPh>
    <rPh sb="59" eb="61">
      <t>ブンセキ</t>
    </rPh>
    <rPh sb="66" eb="67">
      <t>カク</t>
    </rPh>
    <rPh sb="67" eb="70">
      <t>チョウサヒョウ</t>
    </rPh>
    <rPh sb="71" eb="73">
      <t>トウゴウ</t>
    </rPh>
    <phoneticPr fontId="3"/>
  </si>
  <si>
    <t>（旧：様式２－２－３）</t>
    <rPh sb="1" eb="2">
      <t>キュウ</t>
    </rPh>
    <rPh sb="3" eb="5">
      <t>ヨウシキ</t>
    </rPh>
    <phoneticPr fontId="5"/>
  </si>
  <si>
    <t>（旧：様式２－２－４）</t>
    <rPh sb="1" eb="2">
      <t>キュウ</t>
    </rPh>
    <phoneticPr fontId="5"/>
  </si>
  <si>
    <t>（旧：学校施設のバリアフリー化に関する実態調査）</t>
    <rPh sb="1" eb="2">
      <t>キュウ</t>
    </rPh>
    <phoneticPr fontId="3"/>
  </si>
  <si>
    <t>・幼稚園は回答不要です。（対象は、小、中、高、義務、中等、特支）</t>
    <rPh sb="1" eb="4">
      <t>ヨウチエン</t>
    </rPh>
    <rPh sb="5" eb="7">
      <t>カイトウ</t>
    </rPh>
    <rPh sb="7" eb="9">
      <t>フヨウ</t>
    </rPh>
    <rPh sb="13" eb="15">
      <t>タイショウ</t>
    </rPh>
    <rPh sb="17" eb="18">
      <t>ショウ</t>
    </rPh>
    <rPh sb="19" eb="20">
      <t>チュウ</t>
    </rPh>
    <rPh sb="21" eb="22">
      <t>コウ</t>
    </rPh>
    <rPh sb="23" eb="25">
      <t>ギム</t>
    </rPh>
    <rPh sb="26" eb="28">
      <t>チュウトウ</t>
    </rPh>
    <rPh sb="29" eb="31">
      <t>トクシ</t>
    </rPh>
    <phoneticPr fontId="3"/>
  </si>
  <si>
    <t>私立学校施設の耐震改修状況等（令和７年４月１日現在）</t>
    <rPh sb="15" eb="16">
      <t>レイ</t>
    </rPh>
    <rPh sb="16" eb="17">
      <t>ワ</t>
    </rPh>
    <phoneticPr fontId="5"/>
  </si>
  <si>
    <r>
      <t>・昨年度調査時に把握した</t>
    </r>
    <r>
      <rPr>
        <b/>
        <sz val="11"/>
        <color theme="1"/>
        <rFont val="ＭＳ Ｐゴシック"/>
        <family val="3"/>
        <charset val="128"/>
      </rPr>
      <t>棟ごとの対応状況を回答</t>
    </r>
    <r>
      <rPr>
        <sz val="11"/>
        <color theme="1"/>
        <rFont val="ＭＳ Ｐゴシック"/>
        <family val="3"/>
        <charset val="128"/>
      </rPr>
      <t>してください。</t>
    </r>
    <rPh sb="1" eb="4">
      <t>サクネンド</t>
    </rPh>
    <rPh sb="4" eb="6">
      <t>チョウサ</t>
    </rPh>
    <rPh sb="6" eb="7">
      <t>ジ</t>
    </rPh>
    <rPh sb="8" eb="10">
      <t>ハアク</t>
    </rPh>
    <rPh sb="12" eb="13">
      <t>ムネ</t>
    </rPh>
    <rPh sb="16" eb="18">
      <t>タイオウ</t>
    </rPh>
    <rPh sb="18" eb="20">
      <t>ジョウキョウ</t>
    </rPh>
    <rPh sb="21" eb="23">
      <t>カイトウ</t>
    </rPh>
    <phoneticPr fontId="3"/>
  </si>
  <si>
    <t>・昨年度調査で把握した室数を踏まえ、棟ごとに該当する教室等を記入してください。また、冷房のみや暖房のみの機能であっても計上してください。ただし、ストーブや扇風機の設備の類は調査対象外です。</t>
    <rPh sb="1" eb="4">
      <t>サクネンド</t>
    </rPh>
    <rPh sb="4" eb="6">
      <t>チョウサ</t>
    </rPh>
    <rPh sb="7" eb="9">
      <t>ハアク</t>
    </rPh>
    <rPh sb="14" eb="15">
      <t>フ</t>
    </rPh>
    <rPh sb="18" eb="19">
      <t>ムネ</t>
    </rPh>
    <phoneticPr fontId="3"/>
  </si>
  <si>
    <r>
      <t>※　共通部分の</t>
    </r>
    <r>
      <rPr>
        <b/>
        <sz val="11"/>
        <rFont val="ＭＳ Ｐゴシック"/>
        <family val="3"/>
        <charset val="128"/>
      </rPr>
      <t>追加項目以外の項目は、昨年度の回答からコピー＆ペースト可能</t>
    </r>
    <r>
      <rPr>
        <sz val="11"/>
        <rFont val="ＭＳ Ｐゴシック"/>
        <family val="3"/>
        <charset val="128"/>
      </rPr>
      <t>です。※昨年度調査時に対象外（工事中など）としていた施設が、今年度は調査対象となる場合は、追記する必要があります。</t>
    </r>
    <rPh sb="2" eb="4">
      <t>キョウツウ</t>
    </rPh>
    <rPh sb="4" eb="6">
      <t>ブブン</t>
    </rPh>
    <rPh sb="7" eb="9">
      <t>ツイカ</t>
    </rPh>
    <rPh sb="9" eb="11">
      <t>コウモク</t>
    </rPh>
    <rPh sb="11" eb="13">
      <t>イガイ</t>
    </rPh>
    <rPh sb="14" eb="16">
      <t>コウモク</t>
    </rPh>
    <rPh sb="18" eb="21">
      <t>サクネンド</t>
    </rPh>
    <rPh sb="22" eb="24">
      <t>カイトウ</t>
    </rPh>
    <rPh sb="34" eb="36">
      <t>カノウ</t>
    </rPh>
    <rPh sb="40" eb="43">
      <t>サクネンド</t>
    </rPh>
    <rPh sb="43" eb="45">
      <t>チョウサ</t>
    </rPh>
    <rPh sb="45" eb="46">
      <t>ジ</t>
    </rPh>
    <rPh sb="47" eb="50">
      <t>タイショウガイ</t>
    </rPh>
    <rPh sb="51" eb="53">
      <t>コウジ</t>
    </rPh>
    <rPh sb="53" eb="54">
      <t>チュウ</t>
    </rPh>
    <rPh sb="62" eb="64">
      <t>シセツ</t>
    </rPh>
    <rPh sb="66" eb="69">
      <t>コンネンド</t>
    </rPh>
    <rPh sb="70" eb="72">
      <t>チョウサ</t>
    </rPh>
    <rPh sb="72" eb="74">
      <t>タイショウ</t>
    </rPh>
    <rPh sb="77" eb="79">
      <t>バアイ</t>
    </rPh>
    <rPh sb="81" eb="83">
      <t>ツイキ</t>
    </rPh>
    <rPh sb="85" eb="87">
      <t>ヒツヨウ</t>
    </rPh>
    <phoneticPr fontId="3"/>
  </si>
  <si>
    <t>・昨年度調査までの「棟単位」による回答から「室単位」に変更していますが、これまでも１棟に複数の大空間室がある場合は室数を棟として計上することとしていたため考え方が、変更するものではありません。</t>
    <rPh sb="1" eb="4">
      <t>サクネンド</t>
    </rPh>
    <rPh sb="4" eb="6">
      <t>チョウサ</t>
    </rPh>
    <rPh sb="10" eb="11">
      <t>ムネ</t>
    </rPh>
    <rPh sb="11" eb="13">
      <t>タンイ</t>
    </rPh>
    <rPh sb="17" eb="19">
      <t>カイトウ</t>
    </rPh>
    <rPh sb="22" eb="23">
      <t>シツ</t>
    </rPh>
    <rPh sb="23" eb="25">
      <t>タンイ</t>
    </rPh>
    <rPh sb="27" eb="29">
      <t>ヘンコウ</t>
    </rPh>
    <rPh sb="58" eb="59">
      <t>スウ</t>
    </rPh>
    <rPh sb="77" eb="78">
      <t>カンガ</t>
    </rPh>
    <rPh sb="79" eb="80">
      <t>カタ</t>
    </rPh>
    <rPh sb="82" eb="84">
      <t>ヘンコウ</t>
    </rPh>
    <phoneticPr fontId="3"/>
  </si>
  <si>
    <t>・倉庫や機械室など、通常、人の利用を想定していない（そもそもエアコンを要しない）室については対象外です。</t>
    <phoneticPr fontId="3"/>
  </si>
  <si>
    <t>担当欄</t>
    <rPh sb="0" eb="2">
      <t>タントウ</t>
    </rPh>
    <rPh sb="2" eb="3">
      <t>ラン</t>
    </rPh>
    <phoneticPr fontId="5"/>
  </si>
  <si>
    <t>※　「私立学校施設の耐震改修状況等調査記入要領」をご参照の上、記入及び該当項目を選択してください。</t>
    <rPh sb="26" eb="28">
      <t>サンショウ</t>
    </rPh>
    <rPh sb="29" eb="30">
      <t>ウエ</t>
    </rPh>
    <rPh sb="31" eb="33">
      <t>キニュウ</t>
    </rPh>
    <rPh sb="33" eb="34">
      <t>オヨ</t>
    </rPh>
    <rPh sb="35" eb="37">
      <t>ガイトウ</t>
    </rPh>
    <rPh sb="37" eb="39">
      <t>コウモク</t>
    </rPh>
    <rPh sb="40" eb="42">
      <t>センタク</t>
    </rPh>
    <phoneticPr fontId="5"/>
  </si>
  <si>
    <t>・「設置室数」とは、調査時点（令和７年４月１日現在）で、エアコン（空調設備）が整備されている教室等の総数であり、個別空調orセントラル空調の違いは問いません。</t>
    <phoneticPr fontId="3"/>
  </si>
  <si>
    <t>Ⅵ．防災機能整備状況等</t>
    <rPh sb="2" eb="4">
      <t>ボウサイ</t>
    </rPh>
    <rPh sb="4" eb="6">
      <t>キノウ</t>
    </rPh>
    <rPh sb="6" eb="8">
      <t>セイビ</t>
    </rPh>
    <rPh sb="8" eb="10">
      <t>ジョウキョウ</t>
    </rPh>
    <rPh sb="10" eb="11">
      <t>トウ</t>
    </rPh>
    <phoneticPr fontId="3"/>
  </si>
  <si>
    <r>
      <t>学校法人名</t>
    </r>
    <r>
      <rPr>
        <sz val="8"/>
        <color theme="1"/>
        <rFont val="ＭＳ Ｐゴシック"/>
        <family val="3"/>
        <charset val="128"/>
      </rPr>
      <t>（組織名）</t>
    </r>
    <rPh sb="0" eb="2">
      <t>ガッコウ</t>
    </rPh>
    <rPh sb="2" eb="5">
      <t>ホウジンメイ</t>
    </rPh>
    <rPh sb="6" eb="8">
      <t>ソシキ</t>
    </rPh>
    <rPh sb="8" eb="9">
      <t>メイ</t>
    </rPh>
    <phoneticPr fontId="5"/>
  </si>
  <si>
    <t>○○学園</t>
    <rPh sb="2" eb="4">
      <t>ガクエン</t>
    </rPh>
    <phoneticPr fontId="3"/>
  </si>
  <si>
    <r>
      <t>※　行が不足する場合は、A列の挿入可能範囲で行を選択・コピー・挿入により追加してください。</t>
    </r>
    <r>
      <rPr>
        <b/>
        <sz val="11"/>
        <color theme="1"/>
        <rFont val="ＭＳ Ｐゴシック"/>
        <family val="3"/>
        <charset val="128"/>
      </rPr>
      <t>それ以外の改変は行わないでください。</t>
    </r>
    <rPh sb="2" eb="3">
      <t>ギョウ</t>
    </rPh>
    <rPh sb="4" eb="6">
      <t>フソク</t>
    </rPh>
    <rPh sb="8" eb="10">
      <t>バアイ</t>
    </rPh>
    <rPh sb="13" eb="14">
      <t>レツ</t>
    </rPh>
    <rPh sb="15" eb="17">
      <t>ソウニュウ</t>
    </rPh>
    <rPh sb="17" eb="19">
      <t>カノウ</t>
    </rPh>
    <rPh sb="19" eb="21">
      <t>ハンイ</t>
    </rPh>
    <rPh sb="22" eb="23">
      <t>ギョウ</t>
    </rPh>
    <rPh sb="24" eb="26">
      <t>センタク</t>
    </rPh>
    <rPh sb="31" eb="33">
      <t>ソウニュウ</t>
    </rPh>
    <rPh sb="36" eb="38">
      <t>ツイカ</t>
    </rPh>
    <rPh sb="47" eb="49">
      <t>イガイ</t>
    </rPh>
    <rPh sb="50" eb="52">
      <t>カイヘン</t>
    </rPh>
    <rPh sb="53" eb="54">
      <t>オコナ</t>
    </rPh>
    <phoneticPr fontId="5"/>
  </si>
  <si>
    <t>・「設置予定室数」とは、今後、エアコンを新設整備予定の教室等の総数であり、調査時点でエアコンが整備されている教室等におけるエアコンの更新は含みません。</t>
    <phoneticPr fontId="3"/>
  </si>
  <si>
    <t>学校としての整備状況を最上行にのみ記してください。
（2行目以降は記入不要）</t>
    <rPh sb="0" eb="2">
      <t>ガッコウ</t>
    </rPh>
    <rPh sb="6" eb="8">
      <t>セイビ</t>
    </rPh>
    <rPh sb="8" eb="10">
      <t>ジョウキョウ</t>
    </rPh>
    <rPh sb="11" eb="13">
      <t>サイジョウ</t>
    </rPh>
    <rPh sb="13" eb="14">
      <t>ギョウ</t>
    </rPh>
    <rPh sb="17" eb="18">
      <t>シル</t>
    </rPh>
    <rPh sb="28" eb="30">
      <t>ギョウメ</t>
    </rPh>
    <rPh sb="30" eb="32">
      <t>イコウ</t>
    </rPh>
    <rPh sb="33" eb="35">
      <t>キニュウ</t>
    </rPh>
    <rPh sb="35" eb="37">
      <t>フヨウ</t>
    </rPh>
    <phoneticPr fontId="3"/>
  </si>
  <si>
    <t>以下の項目について、学校として 該当する方を選択してください。</t>
    <rPh sb="0" eb="2">
      <t>イカ</t>
    </rPh>
    <rPh sb="3" eb="5">
      <t>コウモク</t>
    </rPh>
    <rPh sb="10" eb="12">
      <t>ガッコウ</t>
    </rPh>
    <rPh sb="16" eb="18">
      <t>ガイトウ</t>
    </rPh>
    <rPh sb="20" eb="21">
      <t>ホウ</t>
    </rPh>
    <rPh sb="22" eb="24">
      <t>センタク</t>
    </rPh>
    <phoneticPr fontId="3"/>
  </si>
  <si>
    <t>部署名</t>
    <rPh sb="0" eb="2">
      <t>ブショ</t>
    </rPh>
    <rPh sb="2" eb="3">
      <t>メイ</t>
    </rPh>
    <phoneticPr fontId="5"/>
  </si>
  <si>
    <t>本部施設課</t>
    <rPh sb="0" eb="2">
      <t>ホンブ</t>
    </rPh>
    <rPh sb="2" eb="5">
      <t>シセツカ</t>
    </rPh>
    <phoneticPr fontId="3"/>
  </si>
  <si>
    <r>
      <t>※　本様式における</t>
    </r>
    <r>
      <rPr>
        <b/>
        <sz val="11"/>
        <color theme="1"/>
        <rFont val="ＭＳ Ｐゴシック"/>
        <family val="3"/>
        <charset val="128"/>
      </rPr>
      <t>チェック欄は</t>
    </r>
    <r>
      <rPr>
        <sz val="11"/>
        <color theme="1"/>
        <rFont val="ＭＳ Ｐゴシック"/>
        <family val="3"/>
        <charset val="128"/>
      </rPr>
      <t>、回答に対する</t>
    </r>
    <r>
      <rPr>
        <b/>
        <sz val="11"/>
        <color theme="1"/>
        <rFont val="ＭＳ Ｐゴシック"/>
        <family val="3"/>
        <charset val="128"/>
      </rPr>
      <t>最低限の確認</t>
    </r>
    <r>
      <rPr>
        <sz val="11"/>
        <color theme="1"/>
        <rFont val="ＭＳ Ｐゴシック"/>
        <family val="3"/>
        <charset val="128"/>
      </rPr>
      <t>を行うものであり、場合によっては追加で確認を行う場合があります。</t>
    </r>
    <rPh sb="2" eb="3">
      <t>ホン</t>
    </rPh>
    <rPh sb="3" eb="5">
      <t>ヨウシキ</t>
    </rPh>
    <rPh sb="13" eb="14">
      <t>ラン</t>
    </rPh>
    <rPh sb="16" eb="18">
      <t>カイトウ</t>
    </rPh>
    <rPh sb="19" eb="20">
      <t>タイ</t>
    </rPh>
    <rPh sb="22" eb="25">
      <t>サイテイゲン</t>
    </rPh>
    <rPh sb="26" eb="28">
      <t>カクニン</t>
    </rPh>
    <rPh sb="29" eb="30">
      <t>オコナ</t>
    </rPh>
    <rPh sb="37" eb="39">
      <t>バアイ</t>
    </rPh>
    <rPh sb="44" eb="46">
      <t>ツイカ</t>
    </rPh>
    <rPh sb="47" eb="49">
      <t>カクニン</t>
    </rPh>
    <rPh sb="50" eb="51">
      <t>オコナ</t>
    </rPh>
    <rPh sb="52" eb="54">
      <t>バアイ</t>
    </rPh>
    <phoneticPr fontId="3"/>
  </si>
  <si>
    <t>Ⅲ．非構造部材の耐震点検・耐震対策状況</t>
    <rPh sb="2" eb="5">
      <t>ヒコウゾウ</t>
    </rPh>
    <rPh sb="5" eb="7">
      <t>ブザイ</t>
    </rPh>
    <rPh sb="8" eb="10">
      <t>タイシン</t>
    </rPh>
    <rPh sb="10" eb="12">
      <t>テンケン</t>
    </rPh>
    <rPh sb="13" eb="15">
      <t>タイシン</t>
    </rPh>
    <rPh sb="15" eb="17">
      <t>タイサク</t>
    </rPh>
    <rPh sb="17" eb="19">
      <t>ジョウキョウ</t>
    </rPh>
    <phoneticPr fontId="3"/>
  </si>
  <si>
    <t>・「保有室数」とは、学校が所有している教室等の総数であり、エアコンの設置室数と設置予定室数の合計ではありません（イコールになるとは限らない）。</t>
    <phoneticPr fontId="3"/>
  </si>
  <si>
    <t>Ⅴ.学校施設のバリアフリー設置整備状況</t>
    <rPh sb="2" eb="6">
      <t>ガッコウシセツ</t>
    </rPh>
    <rPh sb="13" eb="19">
      <t>セッチセイビジョウキョウ</t>
    </rPh>
    <phoneticPr fontId="3"/>
  </si>
  <si>
    <t>担当者名</t>
    <rPh sb="0" eb="3">
      <t>タントウシャ</t>
    </rPh>
    <rPh sb="3" eb="4">
      <t>メイ</t>
    </rPh>
    <phoneticPr fontId="5"/>
  </si>
  <si>
    <t>モンカ　タロウ</t>
    <phoneticPr fontId="3"/>
  </si>
  <si>
    <t>全体のチェック欄</t>
    <rPh sb="0" eb="2">
      <t>ゼンタイ</t>
    </rPh>
    <rPh sb="7" eb="8">
      <t>ラン</t>
    </rPh>
    <phoneticPr fontId="3"/>
  </si>
  <si>
    <t>（１）屋内運動場等の吊り天井等の落下防止対策</t>
    <phoneticPr fontId="3"/>
  </si>
  <si>
    <t>（２）外壁等（左記以外）の非構造部材の耐震対策状況</t>
    <phoneticPr fontId="3"/>
  </si>
  <si>
    <t>（１）学校施設のバリアフリー化に関する方針等　　　　※学校ごとの回答を、最上行にのみ記入してください。（２行目以降の記入は不要）</t>
    <rPh sb="3" eb="5">
      <t>ガッコウ</t>
    </rPh>
    <rPh sb="5" eb="7">
      <t>シセツ</t>
    </rPh>
    <rPh sb="14" eb="15">
      <t>カ</t>
    </rPh>
    <rPh sb="16" eb="17">
      <t>カン</t>
    </rPh>
    <rPh sb="19" eb="21">
      <t>ホウシン</t>
    </rPh>
    <rPh sb="21" eb="22">
      <t>トウ</t>
    </rPh>
    <rPh sb="27" eb="29">
      <t>ガッコウ</t>
    </rPh>
    <rPh sb="32" eb="34">
      <t>カイトウ</t>
    </rPh>
    <rPh sb="36" eb="38">
      <t>サイジョウ</t>
    </rPh>
    <rPh sb="38" eb="39">
      <t>ギョウ</t>
    </rPh>
    <rPh sb="42" eb="44">
      <t>キニュウ</t>
    </rPh>
    <rPh sb="53" eb="55">
      <t>ギョウメ</t>
    </rPh>
    <rPh sb="55" eb="57">
      <t>イコウ</t>
    </rPh>
    <rPh sb="58" eb="60">
      <t>キニュウ</t>
    </rPh>
    <rPh sb="61" eb="63">
      <t>フヨウ</t>
    </rPh>
    <phoneticPr fontId="3"/>
  </si>
  <si>
    <t>（２）施設ごとのバリアフリー整備状況</t>
    <rPh sb="3" eb="5">
      <t>シセツ</t>
    </rPh>
    <rPh sb="14" eb="16">
      <t>セイビ</t>
    </rPh>
    <rPh sb="16" eb="18">
      <t>ジョウキョウ</t>
    </rPh>
    <phoneticPr fontId="3"/>
  </si>
  <si>
    <r>
      <t>電話番号</t>
    </r>
    <r>
      <rPr>
        <sz val="10"/>
        <color theme="1"/>
        <rFont val="ＭＳ Ｐゴシック"/>
        <family val="3"/>
        <charset val="128"/>
      </rPr>
      <t>（直通）</t>
    </r>
    <rPh sb="0" eb="4">
      <t>デンワ</t>
    </rPh>
    <rPh sb="5" eb="7">
      <t>チョクツウ</t>
    </rPh>
    <phoneticPr fontId="5"/>
  </si>
  <si>
    <t>03-XXXX-YYYY</t>
    <phoneticPr fontId="3"/>
  </si>
  <si>
    <t>Ⅰ.共通</t>
    <rPh sb="2" eb="4">
      <t>キョウツウ</t>
    </rPh>
    <phoneticPr fontId="3"/>
  </si>
  <si>
    <t>Ⅱ.耐震</t>
    <rPh sb="2" eb="4">
      <t>タイシン</t>
    </rPh>
    <phoneticPr fontId="3"/>
  </si>
  <si>
    <t>Ⅲ.非構造</t>
    <rPh sb="2" eb="5">
      <t>ヒコウゾウ</t>
    </rPh>
    <phoneticPr fontId="3"/>
  </si>
  <si>
    <t>Ⅳ.空調</t>
    <rPh sb="2" eb="4">
      <t>クウチョウ</t>
    </rPh>
    <phoneticPr fontId="3"/>
  </si>
  <si>
    <t>Ⅴ.バリフリ</t>
    <phoneticPr fontId="3"/>
  </si>
  <si>
    <t>Ⅵ.防災</t>
    <rPh sb="2" eb="4">
      <t>ボウサイ</t>
    </rPh>
    <phoneticPr fontId="3"/>
  </si>
  <si>
    <r>
      <t>屋内運動場等(屋体・武道場・講堂・屋内プール）で下記のいずれかに該当するものの落下防止対策（※1）
※高さが６ｍを超える空間</t>
    </r>
    <r>
      <rPr>
        <b/>
        <u/>
        <sz val="11"/>
        <rFont val="ＭＳ Ｐゴシック"/>
        <family val="3"/>
        <charset val="128"/>
      </rPr>
      <t>又は</t>
    </r>
    <r>
      <rPr>
        <sz val="11"/>
        <rFont val="ＭＳ Ｐゴシック"/>
        <family val="3"/>
        <charset val="128"/>
      </rPr>
      <t>.水平投影面積が200㎡を超える</t>
    </r>
    <r>
      <rPr>
        <b/>
        <u/>
        <sz val="11"/>
        <rFont val="ＭＳ Ｐゴシック"/>
        <family val="3"/>
        <charset val="128"/>
      </rPr>
      <t>空間</t>
    </r>
    <r>
      <rPr>
        <sz val="11"/>
        <rFont val="ＭＳ Ｐゴシック"/>
        <family val="3"/>
        <charset val="128"/>
      </rPr>
      <t>（</t>
    </r>
    <r>
      <rPr>
        <sz val="11"/>
        <color rgb="FFFF0000"/>
        <rFont val="ＭＳ Ｐゴシック"/>
        <family val="3"/>
        <charset val="128"/>
      </rPr>
      <t>室</t>
    </r>
    <r>
      <rPr>
        <sz val="11"/>
        <rFont val="ＭＳ Ｐゴシック"/>
        <family val="3"/>
        <charset val="128"/>
      </rPr>
      <t>単位で計算）</t>
    </r>
    <rPh sb="62" eb="63">
      <t>マタ</t>
    </rPh>
    <rPh sb="83" eb="84">
      <t>シツ</t>
    </rPh>
    <phoneticPr fontId="5"/>
  </si>
  <si>
    <t>外壁等（左記以外）の非構造部材の耐震対策
（屋内運動場等を含む全ての建物が対象です）</t>
    <rPh sb="0" eb="2">
      <t>ガイヘキ</t>
    </rPh>
    <rPh sb="2" eb="3">
      <t>トウ</t>
    </rPh>
    <rPh sb="22" eb="24">
      <t>オクナイ</t>
    </rPh>
    <rPh sb="24" eb="27">
      <t>ウンドウジョウ</t>
    </rPh>
    <rPh sb="27" eb="28">
      <t>トウ</t>
    </rPh>
    <rPh sb="29" eb="30">
      <t>フク</t>
    </rPh>
    <rPh sb="31" eb="32">
      <t>スベ</t>
    </rPh>
    <rPh sb="34" eb="36">
      <t>タテモノ</t>
    </rPh>
    <rPh sb="37" eb="39">
      <t>タイショウ</t>
    </rPh>
    <phoneticPr fontId="5"/>
  </si>
  <si>
    <t>Ⅲチェック欄</t>
    <rPh sb="5" eb="6">
      <t>ラン</t>
    </rPh>
    <phoneticPr fontId="3"/>
  </si>
  <si>
    <t>Ⅳ．エアコン整備状況等</t>
    <rPh sb="6" eb="8">
      <t>セイビ</t>
    </rPh>
    <rPh sb="8" eb="10">
      <t>ジョウキョウ</t>
    </rPh>
    <rPh sb="10" eb="11">
      <t>トウ</t>
    </rPh>
    <phoneticPr fontId="4"/>
  </si>
  <si>
    <t>（２－１）
バリアフリートイレの整備状況</t>
    <phoneticPr fontId="3"/>
  </si>
  <si>
    <t>（２－２）敷地境界から教室等までのスロープ等の整備状況</t>
    <phoneticPr fontId="3"/>
  </si>
  <si>
    <t>（２－３）エレベーター等の整備状況
建物の階数を２階建以上と回答した場合のみ</t>
    <rPh sb="18" eb="20">
      <t>タテモノ</t>
    </rPh>
    <rPh sb="21" eb="23">
      <t>カイスウ</t>
    </rPh>
    <phoneticPr fontId="3"/>
  </si>
  <si>
    <r>
      <t>(1）屋外便所の</t>
    </r>
    <r>
      <rPr>
        <b/>
        <sz val="11"/>
        <color theme="1"/>
        <rFont val="ＭＳ Ｐゴシック"/>
        <family val="3"/>
        <charset val="128"/>
      </rPr>
      <t>整備状況</t>
    </r>
    <r>
      <rPr>
        <sz val="11"/>
        <color theme="1"/>
        <rFont val="ＭＳ Ｐゴシック"/>
        <family val="3"/>
        <charset val="128"/>
      </rPr>
      <t>を選択してください。</t>
    </r>
    <phoneticPr fontId="3"/>
  </si>
  <si>
    <r>
      <t>(2）屋外便所の</t>
    </r>
    <r>
      <rPr>
        <b/>
        <sz val="11"/>
        <color theme="1"/>
        <rFont val="ＭＳ Ｐゴシック"/>
        <family val="3"/>
        <charset val="128"/>
      </rPr>
      <t>整備予定</t>
    </r>
    <r>
      <rPr>
        <sz val="11"/>
        <color theme="1"/>
        <rFont val="ＭＳ Ｐゴシック"/>
        <family val="3"/>
        <charset val="128"/>
      </rPr>
      <t>を選択してください。</t>
    </r>
    <phoneticPr fontId="3"/>
  </si>
  <si>
    <r>
      <t>(3）マンホールトイレの</t>
    </r>
    <r>
      <rPr>
        <b/>
        <sz val="11"/>
        <color theme="1"/>
        <rFont val="ＭＳ Ｐゴシック"/>
        <family val="3"/>
        <charset val="128"/>
      </rPr>
      <t>整備状況</t>
    </r>
    <r>
      <rPr>
        <sz val="11"/>
        <color theme="1"/>
        <rFont val="ＭＳ Ｐゴシック"/>
        <family val="3"/>
        <charset val="128"/>
      </rPr>
      <t>を選択してください。</t>
    </r>
    <phoneticPr fontId="3"/>
  </si>
  <si>
    <r>
      <t>(4）マンホールトイレの</t>
    </r>
    <r>
      <rPr>
        <b/>
        <sz val="11"/>
        <color theme="1"/>
        <rFont val="ＭＳ Ｐゴシック"/>
        <family val="3"/>
        <charset val="128"/>
      </rPr>
      <t>整備予定</t>
    </r>
    <r>
      <rPr>
        <sz val="11"/>
        <color theme="1"/>
        <rFont val="ＭＳ Ｐゴシック"/>
        <family val="3"/>
        <charset val="128"/>
      </rPr>
      <t xml:space="preserve">を選択してください。
</t>
    </r>
    <phoneticPr fontId="3"/>
  </si>
  <si>
    <r>
      <t>(5）備蓄倉庫の</t>
    </r>
    <r>
      <rPr>
        <b/>
        <sz val="11"/>
        <color theme="1"/>
        <rFont val="ＭＳ Ｐゴシック"/>
        <family val="3"/>
        <charset val="128"/>
      </rPr>
      <t>整備状況</t>
    </r>
    <r>
      <rPr>
        <sz val="11"/>
        <color theme="1"/>
        <rFont val="ＭＳ Ｐゴシック"/>
        <family val="3"/>
        <charset val="128"/>
      </rPr>
      <t>を選択してください。</t>
    </r>
    <phoneticPr fontId="3"/>
  </si>
  <si>
    <r>
      <t>(6）備蓄倉庫の</t>
    </r>
    <r>
      <rPr>
        <b/>
        <sz val="11"/>
        <color theme="1"/>
        <rFont val="ＭＳ Ｐゴシック"/>
        <family val="3"/>
        <charset val="128"/>
      </rPr>
      <t>整備予定</t>
    </r>
    <r>
      <rPr>
        <sz val="11"/>
        <color theme="1"/>
        <rFont val="ＭＳ Ｐゴシック"/>
        <family val="3"/>
        <charset val="128"/>
      </rPr>
      <t xml:space="preserve">を選択してください。
</t>
    </r>
    <phoneticPr fontId="3"/>
  </si>
  <si>
    <r>
      <t>(7）自家発電設備の</t>
    </r>
    <r>
      <rPr>
        <b/>
        <sz val="11"/>
        <color theme="1"/>
        <rFont val="ＭＳ Ｐゴシック"/>
        <family val="3"/>
        <charset val="128"/>
      </rPr>
      <t>整備状況</t>
    </r>
    <r>
      <rPr>
        <sz val="11"/>
        <color theme="1"/>
        <rFont val="ＭＳ Ｐゴシック"/>
        <family val="3"/>
        <charset val="128"/>
      </rPr>
      <t>を選択してください。</t>
    </r>
    <phoneticPr fontId="3"/>
  </si>
  <si>
    <r>
      <t>(8）自家発電設備の</t>
    </r>
    <r>
      <rPr>
        <b/>
        <sz val="11"/>
        <color theme="1"/>
        <rFont val="ＭＳ Ｐゴシック"/>
        <family val="3"/>
        <charset val="128"/>
      </rPr>
      <t>整備予定</t>
    </r>
    <r>
      <rPr>
        <sz val="11"/>
        <color theme="1"/>
        <rFont val="ＭＳ Ｐゴシック"/>
        <family val="3"/>
        <charset val="128"/>
      </rPr>
      <t>を選択してください。</t>
    </r>
    <phoneticPr fontId="3"/>
  </si>
  <si>
    <r>
      <t>(9）防火水槽の</t>
    </r>
    <r>
      <rPr>
        <b/>
        <sz val="11"/>
        <color theme="1"/>
        <rFont val="ＭＳ Ｐゴシック"/>
        <family val="3"/>
        <charset val="128"/>
      </rPr>
      <t>整備状況</t>
    </r>
    <r>
      <rPr>
        <sz val="11"/>
        <color theme="1"/>
        <rFont val="ＭＳ Ｐゴシック"/>
        <family val="3"/>
        <charset val="128"/>
      </rPr>
      <t>を選択してください。</t>
    </r>
    <phoneticPr fontId="3"/>
  </si>
  <si>
    <r>
      <t>(10）防火水槽の</t>
    </r>
    <r>
      <rPr>
        <b/>
        <sz val="11"/>
        <color theme="1"/>
        <rFont val="ＭＳ Ｐゴシック"/>
        <family val="3"/>
        <charset val="128"/>
      </rPr>
      <t>整備予定</t>
    </r>
    <r>
      <rPr>
        <sz val="11"/>
        <color theme="1"/>
        <rFont val="ＭＳ Ｐゴシック"/>
        <family val="3"/>
        <charset val="128"/>
      </rPr>
      <t>を選択してください。</t>
    </r>
    <phoneticPr fontId="3"/>
  </si>
  <si>
    <r>
      <t>(11）耐震性貯水槽の</t>
    </r>
    <r>
      <rPr>
        <b/>
        <sz val="11"/>
        <color theme="1"/>
        <rFont val="ＭＳ Ｐゴシック"/>
        <family val="3"/>
        <charset val="128"/>
      </rPr>
      <t>整備状況</t>
    </r>
    <r>
      <rPr>
        <sz val="11"/>
        <color theme="1"/>
        <rFont val="ＭＳ Ｐゴシック"/>
        <family val="3"/>
        <charset val="128"/>
      </rPr>
      <t>を選択してください。</t>
    </r>
    <phoneticPr fontId="3"/>
  </si>
  <si>
    <r>
      <t>(12）耐震性貯水槽の</t>
    </r>
    <r>
      <rPr>
        <b/>
        <sz val="11"/>
        <color theme="1"/>
        <rFont val="ＭＳ Ｐゴシック"/>
        <family val="3"/>
        <charset val="128"/>
      </rPr>
      <t>整備予定</t>
    </r>
    <r>
      <rPr>
        <sz val="11"/>
        <color theme="1"/>
        <rFont val="ＭＳ Ｐゴシック"/>
        <family val="3"/>
        <charset val="128"/>
      </rPr>
      <t>を選択してください。</t>
    </r>
    <phoneticPr fontId="3"/>
  </si>
  <si>
    <r>
      <t>(13）防災井戸の</t>
    </r>
    <r>
      <rPr>
        <b/>
        <sz val="11"/>
        <color theme="1"/>
        <rFont val="ＭＳ Ｐゴシック"/>
        <family val="3"/>
        <charset val="128"/>
      </rPr>
      <t>整備状況</t>
    </r>
    <r>
      <rPr>
        <sz val="11"/>
        <color theme="1"/>
        <rFont val="ＭＳ Ｐゴシック"/>
        <family val="3"/>
        <charset val="128"/>
      </rPr>
      <t>を選択してください。</t>
    </r>
    <phoneticPr fontId="3"/>
  </si>
  <si>
    <r>
      <t>(14）防災井戸の</t>
    </r>
    <r>
      <rPr>
        <b/>
        <sz val="11"/>
        <color theme="1"/>
        <rFont val="ＭＳ Ｐゴシック"/>
        <family val="3"/>
        <charset val="128"/>
      </rPr>
      <t>整備予定</t>
    </r>
    <r>
      <rPr>
        <sz val="11"/>
        <color theme="1"/>
        <rFont val="ＭＳ Ｐゴシック"/>
        <family val="3"/>
        <charset val="128"/>
      </rPr>
      <t>を選択してください。</t>
    </r>
    <phoneticPr fontId="3"/>
  </si>
  <si>
    <r>
      <t>(15）Wi-Fiの</t>
    </r>
    <r>
      <rPr>
        <b/>
        <sz val="11"/>
        <color theme="1"/>
        <rFont val="ＭＳ Ｐゴシック"/>
        <family val="3"/>
        <charset val="128"/>
      </rPr>
      <t>整備状況</t>
    </r>
    <r>
      <rPr>
        <sz val="11"/>
        <color theme="1"/>
        <rFont val="ＭＳ Ｐゴシック"/>
        <family val="3"/>
        <charset val="128"/>
      </rPr>
      <t>を選択してください。</t>
    </r>
    <phoneticPr fontId="3"/>
  </si>
  <si>
    <r>
      <t>(16）Wi-Fiの</t>
    </r>
    <r>
      <rPr>
        <b/>
        <sz val="11"/>
        <color theme="1"/>
        <rFont val="ＭＳ Ｐゴシック"/>
        <family val="3"/>
        <charset val="128"/>
      </rPr>
      <t>整備予定</t>
    </r>
    <r>
      <rPr>
        <sz val="11"/>
        <color theme="1"/>
        <rFont val="ＭＳ Ｐゴシック"/>
        <family val="3"/>
        <charset val="128"/>
      </rPr>
      <t>を選択してください。</t>
    </r>
    <phoneticPr fontId="3"/>
  </si>
  <si>
    <t>(17)帰宅困難者等の受入れ施設として登録、協定を締結している。
（※）</t>
    <rPh sb="4" eb="6">
      <t>キタク</t>
    </rPh>
    <rPh sb="6" eb="9">
      <t>コンナンシャ</t>
    </rPh>
    <rPh sb="9" eb="10">
      <t>トウ</t>
    </rPh>
    <rPh sb="11" eb="12">
      <t>ウ</t>
    </rPh>
    <rPh sb="12" eb="13">
      <t>イ</t>
    </rPh>
    <rPh sb="14" eb="16">
      <t>シセツ</t>
    </rPh>
    <rPh sb="19" eb="21">
      <t>トウロク</t>
    </rPh>
    <rPh sb="22" eb="24">
      <t>キョウテイ</t>
    </rPh>
    <rPh sb="25" eb="27">
      <t>テイケツ</t>
    </rPh>
    <phoneticPr fontId="5"/>
  </si>
  <si>
    <t>(18)防災計画等での「地域住民等の受入れ」を規定
（※）</t>
    <rPh sb="4" eb="6">
      <t>ボウサイ</t>
    </rPh>
    <rPh sb="6" eb="8">
      <t>ケイカク</t>
    </rPh>
    <rPh sb="8" eb="9">
      <t>トウ</t>
    </rPh>
    <rPh sb="12" eb="14">
      <t>チイキ</t>
    </rPh>
    <rPh sb="14" eb="16">
      <t>ジュウミン</t>
    </rPh>
    <rPh sb="16" eb="17">
      <t>トウ</t>
    </rPh>
    <rPh sb="18" eb="20">
      <t>ウケイ</t>
    </rPh>
    <rPh sb="23" eb="25">
      <t>キテイ</t>
    </rPh>
    <phoneticPr fontId="5"/>
  </si>
  <si>
    <t>(19)今後の避難所指定等の要請を受けた場合は受入れ予定
（※）</t>
    <rPh sb="4" eb="6">
      <t>コンゴ</t>
    </rPh>
    <rPh sb="7" eb="10">
      <t>ヒナンジョ</t>
    </rPh>
    <rPh sb="10" eb="12">
      <t>シテイ</t>
    </rPh>
    <rPh sb="12" eb="13">
      <t>トウ</t>
    </rPh>
    <rPh sb="14" eb="16">
      <t>ヨウセイ</t>
    </rPh>
    <rPh sb="17" eb="18">
      <t>ウ</t>
    </rPh>
    <rPh sb="20" eb="22">
      <t>バアイ</t>
    </rPh>
    <rPh sb="23" eb="25">
      <t>ウケイ</t>
    </rPh>
    <rPh sb="26" eb="28">
      <t>ヨテイ</t>
    </rPh>
    <phoneticPr fontId="5"/>
  </si>
  <si>
    <t>(20)水・食料・毛布等の支援物資を備蓄
（※）</t>
    <rPh sb="4" eb="5">
      <t>ミズ</t>
    </rPh>
    <rPh sb="6" eb="8">
      <t>ショクリョウ</t>
    </rPh>
    <rPh sb="9" eb="11">
      <t>モウフ</t>
    </rPh>
    <rPh sb="11" eb="12">
      <t>トウ</t>
    </rPh>
    <rPh sb="13" eb="15">
      <t>シエン</t>
    </rPh>
    <rPh sb="15" eb="17">
      <t>ブッシ</t>
    </rPh>
    <rPh sb="18" eb="20">
      <t>ビチク</t>
    </rPh>
    <phoneticPr fontId="5"/>
  </si>
  <si>
    <t>メールアドレス</t>
    <phoneticPr fontId="5"/>
  </si>
  <si>
    <t>shisetsu@****.ac.jp</t>
    <phoneticPr fontId="3"/>
  </si>
  <si>
    <t>本欄以降は、白抜きのセルには必ず記載してください。</t>
    <rPh sb="0" eb="2">
      <t>ホンラン</t>
    </rPh>
    <rPh sb="2" eb="4">
      <t>イコウ</t>
    </rPh>
    <rPh sb="6" eb="8">
      <t>シロヌ</t>
    </rPh>
    <rPh sb="14" eb="15">
      <t>カナラ</t>
    </rPh>
    <rPh sb="16" eb="18">
      <t>キサイ</t>
    </rPh>
    <phoneticPr fontId="5"/>
  </si>
  <si>
    <t>屋内運動場等の吊り天井</t>
    <rPh sb="0" eb="2">
      <t>オクナイ</t>
    </rPh>
    <rPh sb="2" eb="5">
      <t>ウンドウジョウ</t>
    </rPh>
    <rPh sb="5" eb="6">
      <t>トウ</t>
    </rPh>
    <rPh sb="7" eb="8">
      <t>ツ</t>
    </rPh>
    <rPh sb="9" eb="11">
      <t>テンジョウ</t>
    </rPh>
    <phoneticPr fontId="3"/>
  </si>
  <si>
    <t>外壁等の非構造部材</t>
    <rPh sb="0" eb="2">
      <t>ガイヘキ</t>
    </rPh>
    <rPh sb="2" eb="3">
      <t>トウ</t>
    </rPh>
    <rPh sb="4" eb="7">
      <t>ヒコウゾウ</t>
    </rPh>
    <rPh sb="7" eb="9">
      <t>ブザイ</t>
    </rPh>
    <phoneticPr fontId="5"/>
  </si>
  <si>
    <t>普通教室
（※）</t>
    <rPh sb="0" eb="2">
      <t>フツウ</t>
    </rPh>
    <rPh sb="2" eb="4">
      <t>キョウシツ</t>
    </rPh>
    <phoneticPr fontId="4"/>
  </si>
  <si>
    <t>特別教室
（※）</t>
    <rPh sb="0" eb="2">
      <t>トクベツ</t>
    </rPh>
    <rPh sb="2" eb="4">
      <t>キョウシツ</t>
    </rPh>
    <phoneticPr fontId="4"/>
  </si>
  <si>
    <t>屋内運動場
（※）</t>
    <rPh sb="0" eb="2">
      <t>オクナイ</t>
    </rPh>
    <rPh sb="2" eb="5">
      <t>ウンドウジョウ</t>
    </rPh>
    <phoneticPr fontId="4"/>
  </si>
  <si>
    <t>管理諸室等
（※）</t>
    <rPh sb="0" eb="2">
      <t>カンリ</t>
    </rPh>
    <rPh sb="2" eb="3">
      <t>ショ</t>
    </rPh>
    <rPh sb="3" eb="4">
      <t>シツ</t>
    </rPh>
    <rPh sb="4" eb="5">
      <t>トウ</t>
    </rPh>
    <phoneticPr fontId="4"/>
  </si>
  <si>
    <t>先のうち
避難所指定施設として
使用する部分</t>
    <rPh sb="0" eb="1">
      <t>サキ</t>
    </rPh>
    <phoneticPr fontId="3"/>
  </si>
  <si>
    <r>
      <t xml:space="preserve">Ⅳチェック欄
</t>
    </r>
    <r>
      <rPr>
        <sz val="11"/>
        <color theme="1"/>
        <rFont val="ＭＳ Ｐゴシック"/>
        <family val="3"/>
        <charset val="128"/>
      </rPr>
      <t xml:space="preserve">
設置室数＋設置予定数≦保有室数</t>
    </r>
    <rPh sb="5" eb="6">
      <t>ラン</t>
    </rPh>
    <rPh sb="8" eb="10">
      <t>セッチ</t>
    </rPh>
    <rPh sb="10" eb="11">
      <t>シツ</t>
    </rPh>
    <rPh sb="11" eb="12">
      <t>スウ</t>
    </rPh>
    <rPh sb="13" eb="15">
      <t>セッチ</t>
    </rPh>
    <rPh sb="15" eb="17">
      <t>ヨテイ</t>
    </rPh>
    <rPh sb="17" eb="18">
      <t>スウ</t>
    </rPh>
    <rPh sb="19" eb="21">
      <t>ホユウ</t>
    </rPh>
    <rPh sb="21" eb="22">
      <t>シツ</t>
    </rPh>
    <rPh sb="22" eb="23">
      <t>スウ</t>
    </rPh>
    <phoneticPr fontId="3"/>
  </si>
  <si>
    <t>ⅰ）バリアフリー化に関する整備計画の策定状況</t>
    <phoneticPr fontId="3"/>
  </si>
  <si>
    <t>ⅱ）バリアフリーに関する整備計画を策定している場合、以下の各項目について、当該計画等における言及の有無を選択してください。</t>
    <rPh sb="9" eb="10">
      <t>カン</t>
    </rPh>
    <rPh sb="12" eb="14">
      <t>セイビ</t>
    </rPh>
    <rPh sb="14" eb="16">
      <t>ケイカク</t>
    </rPh>
    <rPh sb="17" eb="19">
      <t>サクテイ</t>
    </rPh>
    <rPh sb="23" eb="25">
      <t>バアイ</t>
    </rPh>
    <rPh sb="49" eb="51">
      <t>ウム</t>
    </rPh>
    <phoneticPr fontId="3"/>
  </si>
  <si>
    <t>ⅲ）バリアフリー化に関する整備計画の策定予定年度</t>
    <phoneticPr fontId="3"/>
  </si>
  <si>
    <t>ⅳ）バリアフリー化を実施する場合、以下のタイミングについて、実施の有無を選択してください。</t>
  </si>
  <si>
    <t>ⅴ）要配慮児童生徒等の在籍状況を選択してください。</t>
    <phoneticPr fontId="3"/>
  </si>
  <si>
    <t>＜敷地境界から教室等のある各建物の出入口まで＞</t>
    <phoneticPr fontId="3"/>
  </si>
  <si>
    <t>＜建物の出入口から教室等まで＞</t>
    <phoneticPr fontId="3"/>
  </si>
  <si>
    <r>
      <t>吊り天井を有する</t>
    </r>
    <r>
      <rPr>
        <sz val="11"/>
        <color rgb="FFFF0000"/>
        <rFont val="ＭＳ Ｐゴシック"/>
        <family val="3"/>
        <charset val="128"/>
      </rPr>
      <t>室数</t>
    </r>
    <r>
      <rPr>
        <sz val="11"/>
        <rFont val="ＭＳ Ｐゴシック"/>
        <family val="3"/>
        <charset val="128"/>
      </rPr>
      <t xml:space="preserve">
</t>
    </r>
    <rPh sb="0" eb="1">
      <t>ツ</t>
    </rPh>
    <rPh sb="2" eb="4">
      <t>テンジョウ</t>
    </rPh>
    <rPh sb="5" eb="6">
      <t>ユウ</t>
    </rPh>
    <rPh sb="8" eb="9">
      <t>シツ</t>
    </rPh>
    <rPh sb="9" eb="10">
      <t>スウ</t>
    </rPh>
    <phoneticPr fontId="5"/>
  </si>
  <si>
    <r>
      <t>吊り天井を有していない</t>
    </r>
    <r>
      <rPr>
        <sz val="11"/>
        <color rgb="FFFF0000"/>
        <rFont val="ＭＳ Ｐゴシック"/>
        <family val="3"/>
        <charset val="128"/>
      </rPr>
      <t>室数</t>
    </r>
    <rPh sb="11" eb="12">
      <t>シツ</t>
    </rPh>
    <phoneticPr fontId="5"/>
  </si>
  <si>
    <t>耐震点検状況</t>
    <rPh sb="0" eb="2">
      <t>タイシン</t>
    </rPh>
    <rPh sb="2" eb="4">
      <t>テンケン</t>
    </rPh>
    <rPh sb="4" eb="6">
      <t>ジョウキョウ</t>
    </rPh>
    <phoneticPr fontId="5"/>
  </si>
  <si>
    <t>耐震対策状況</t>
    <rPh sb="0" eb="2">
      <t>タイシン</t>
    </rPh>
    <rPh sb="2" eb="4">
      <t>タイサク</t>
    </rPh>
    <rPh sb="4" eb="6">
      <t>ジョウキョウ</t>
    </rPh>
    <phoneticPr fontId="5"/>
  </si>
  <si>
    <t>Ⅴ．チェック欄</t>
    <rPh sb="6" eb="7">
      <t>ラン</t>
    </rPh>
    <phoneticPr fontId="3"/>
  </si>
  <si>
    <t>Ⅰ．共通</t>
    <rPh sb="2" eb="4">
      <t>キョウツウ</t>
    </rPh>
    <phoneticPr fontId="3"/>
  </si>
  <si>
    <t>以下のリンク先で該当地域を確認してください。</t>
    <rPh sb="0" eb="2">
      <t>イカ</t>
    </rPh>
    <rPh sb="6" eb="7">
      <t>サキ</t>
    </rPh>
    <rPh sb="8" eb="10">
      <t>ガイトウ</t>
    </rPh>
    <rPh sb="10" eb="12">
      <t>チイキ</t>
    </rPh>
    <rPh sb="13" eb="15">
      <t>カクニン</t>
    </rPh>
    <phoneticPr fontId="3"/>
  </si>
  <si>
    <t>Ⅱ．耐震改修状況</t>
    <rPh sb="2" eb="4">
      <t>タイシン</t>
    </rPh>
    <rPh sb="4" eb="6">
      <t>カイシュウ</t>
    </rPh>
    <rPh sb="6" eb="8">
      <t>ジョウキョウ</t>
    </rPh>
    <phoneticPr fontId="3"/>
  </si>
  <si>
    <t>Ⅰ・Ⅱチェック欄</t>
    <rPh sb="7" eb="8">
      <t>ラン</t>
    </rPh>
    <phoneticPr fontId="3"/>
  </si>
  <si>
    <t>Ａ</t>
    <phoneticPr fontId="3"/>
  </si>
  <si>
    <t>Ｂ</t>
    <phoneticPr fontId="3"/>
  </si>
  <si>
    <t>Ｃ</t>
    <phoneticPr fontId="3"/>
  </si>
  <si>
    <t>Ｄ</t>
    <phoneticPr fontId="3"/>
  </si>
  <si>
    <t>Ｅ</t>
    <phoneticPr fontId="3"/>
  </si>
  <si>
    <t>Ｆ</t>
    <phoneticPr fontId="3"/>
  </si>
  <si>
    <t>G</t>
    <phoneticPr fontId="3"/>
  </si>
  <si>
    <t>H</t>
    <phoneticPr fontId="3"/>
  </si>
  <si>
    <t>I</t>
    <phoneticPr fontId="3"/>
  </si>
  <si>
    <t>① 要配慮児童生徒や教職員の在籍状況に関すること</t>
    <rPh sb="2" eb="3">
      <t>ヨウ</t>
    </rPh>
    <rPh sb="3" eb="5">
      <t>ハイリョ</t>
    </rPh>
    <rPh sb="5" eb="7">
      <t>ジドウ</t>
    </rPh>
    <rPh sb="7" eb="9">
      <t>セイト</t>
    </rPh>
    <phoneticPr fontId="3"/>
  </si>
  <si>
    <t>② 全体の事業量、必要となる経費に関すること</t>
    <phoneticPr fontId="3"/>
  </si>
  <si>
    <t>③ 重点的・優先的に対応すべき施設・設備に関すること</t>
    <phoneticPr fontId="3"/>
  </si>
  <si>
    <t>④ 整備目標値に関すること</t>
    <phoneticPr fontId="3"/>
  </si>
  <si>
    <t>⑤ 整備を行う年次計画に関すること</t>
    <phoneticPr fontId="3"/>
  </si>
  <si>
    <t>⑥ バリアフリートイレの設置に関すること</t>
    <phoneticPr fontId="3"/>
  </si>
  <si>
    <t>⑦ 敷地境界から建物の出入口までのスロープなどによる段差解消に関すること</t>
    <phoneticPr fontId="3"/>
  </si>
  <si>
    <t>⑧ 建物の出入口から教室等までのスロープなどによる段差解消に関すること</t>
    <phoneticPr fontId="3"/>
  </si>
  <si>
    <t>⑨ エレベーター等の設置に関すること</t>
    <phoneticPr fontId="3"/>
  </si>
  <si>
    <t>⑩ 要配慮児童生徒の入学等に応じたバリアフリー整備の推進に関すること</t>
    <phoneticPr fontId="3"/>
  </si>
  <si>
    <t>⑪ 整備を行う際に、障害者等、当事者の意見聴取に関すること</t>
    <phoneticPr fontId="3"/>
  </si>
  <si>
    <t>① 学校法人の合併や学校の統廃合・設置者変更に関する方針が決まった際にバリアフリー化を実施</t>
    <phoneticPr fontId="3"/>
  </si>
  <si>
    <t>② 学校施設の大規模改修に合わせてバリアフリー化を実施</t>
    <phoneticPr fontId="3"/>
  </si>
  <si>
    <t>③ 要配慮児童生徒の入学等に合わせて単独工事等の手段も含めバリアフリー化を実施</t>
    <phoneticPr fontId="3"/>
  </si>
  <si>
    <t>④ 新改築・大規模改修・要配慮児童生徒の入学等の予定を待たず、バリアフリー化を実施（単独工事等）</t>
    <phoneticPr fontId="3"/>
  </si>
  <si>
    <t>⑤ バリアフリー化は完了している</t>
    <phoneticPr fontId="3"/>
  </si>
  <si>
    <t xml:space="preserve">ⅰ）バリアフリートイレの
整備状況
</t>
    <phoneticPr fontId="3"/>
  </si>
  <si>
    <t>ⅱ）要配慮児童生徒等がおり、かつ、未整備の場合のみ、ソフト面での対応状況</t>
    <rPh sb="2" eb="5">
      <t>ヨウハイリョ</t>
    </rPh>
    <rPh sb="5" eb="7">
      <t>ジドウ</t>
    </rPh>
    <rPh sb="7" eb="9">
      <t>セイト</t>
    </rPh>
    <rPh sb="9" eb="10">
      <t>トウ</t>
    </rPh>
    <rPh sb="17" eb="20">
      <t>ミセイビ</t>
    </rPh>
    <rPh sb="21" eb="23">
      <t>バアイ</t>
    </rPh>
    <phoneticPr fontId="3"/>
  </si>
  <si>
    <t>ⅲ）バリアフリートイレを設けていない場合のみ、今後の整備予定</t>
    <rPh sb="12" eb="13">
      <t>モウ</t>
    </rPh>
    <rPh sb="18" eb="20">
      <t>バアイ</t>
    </rPh>
    <phoneticPr fontId="3"/>
  </si>
  <si>
    <t>ⅰ）経路におけるスロープ等の整備状況</t>
    <phoneticPr fontId="3"/>
  </si>
  <si>
    <t>ⅲ）段差解消されていない場合のみ、今後の整備予定</t>
    <rPh sb="2" eb="4">
      <t>ダンサ</t>
    </rPh>
    <rPh sb="4" eb="6">
      <t>カイショウ</t>
    </rPh>
    <phoneticPr fontId="3"/>
  </si>
  <si>
    <t>ⅳ）経路におけるスロープ等の整備状況</t>
    <phoneticPr fontId="3"/>
  </si>
  <si>
    <t>ⅴ）要配慮児童生徒等がおり、かつ、未整備の場合のみ、ソフト面での対応状況</t>
    <rPh sb="2" eb="5">
      <t>ヨウハイリョ</t>
    </rPh>
    <rPh sb="5" eb="7">
      <t>ジドウ</t>
    </rPh>
    <rPh sb="7" eb="9">
      <t>セイト</t>
    </rPh>
    <rPh sb="9" eb="10">
      <t>トウ</t>
    </rPh>
    <rPh sb="17" eb="20">
      <t>ミセイビ</t>
    </rPh>
    <rPh sb="21" eb="23">
      <t>バアイ</t>
    </rPh>
    <phoneticPr fontId="3"/>
  </si>
  <si>
    <t>ⅵ）段差解消されていない場合のみ、今後の整備予定</t>
    <rPh sb="2" eb="4">
      <t>ダンサ</t>
    </rPh>
    <rPh sb="4" eb="6">
      <t>カイショウ</t>
    </rPh>
    <phoneticPr fontId="3"/>
  </si>
  <si>
    <t>ⅰ）エレベーター等の整備状況</t>
    <phoneticPr fontId="3"/>
  </si>
  <si>
    <t>ⅲ）エレベーターを設置していない場合のみ、今後の整備予定</t>
    <rPh sb="9" eb="11">
      <t>セッチ</t>
    </rPh>
    <phoneticPr fontId="3"/>
  </si>
  <si>
    <t>学校ごとの回答</t>
    <rPh sb="0" eb="2">
      <t>ガッコウ</t>
    </rPh>
    <rPh sb="5" eb="7">
      <t>カイトウ</t>
    </rPh>
    <phoneticPr fontId="3"/>
  </si>
  <si>
    <t>施設ごとで回答</t>
    <phoneticPr fontId="3"/>
  </si>
  <si>
    <t>Ⅵ．チェック欄</t>
    <rPh sb="6" eb="7">
      <t>ラン</t>
    </rPh>
    <phoneticPr fontId="3"/>
  </si>
  <si>
    <t>担当者</t>
    <rPh sb="0" eb="3">
      <t>タントウシャ</t>
    </rPh>
    <phoneticPr fontId="3"/>
  </si>
  <si>
    <t>学校法人名
（自動表示）</t>
    <rPh sb="0" eb="2">
      <t>ガッコウ</t>
    </rPh>
    <rPh sb="2" eb="4">
      <t>ホウジン</t>
    </rPh>
    <rPh sb="4" eb="5">
      <t>メイ</t>
    </rPh>
    <rPh sb="8" eb="10">
      <t>ジドウ</t>
    </rPh>
    <rPh sb="10" eb="12">
      <t>ヒョウジ</t>
    </rPh>
    <phoneticPr fontId="5"/>
  </si>
  <si>
    <t>学校名</t>
    <rPh sb="0" eb="3">
      <t>ガッコウメイ</t>
    </rPh>
    <phoneticPr fontId="5"/>
  </si>
  <si>
    <t>学校コード</t>
    <rPh sb="0" eb="2">
      <t>ガッコウ</t>
    </rPh>
    <phoneticPr fontId="3"/>
  </si>
  <si>
    <t>建物名</t>
    <rPh sb="0" eb="2">
      <t>タテモノ</t>
    </rPh>
    <rPh sb="2" eb="3">
      <t>メイ</t>
    </rPh>
    <phoneticPr fontId="5"/>
  </si>
  <si>
    <t>建築年（和暦）</t>
    <rPh sb="0" eb="2">
      <t>ケンチク</t>
    </rPh>
    <rPh sb="2" eb="3">
      <t>ネン</t>
    </rPh>
    <rPh sb="4" eb="6">
      <t>ワレキ</t>
    </rPh>
    <phoneticPr fontId="5"/>
  </si>
  <si>
    <t>区分</t>
    <rPh sb="0" eb="2">
      <t>クブン</t>
    </rPh>
    <phoneticPr fontId="5"/>
  </si>
  <si>
    <t>建物区分</t>
    <rPh sb="0" eb="2">
      <t>タテモノ</t>
    </rPh>
    <rPh sb="2" eb="4">
      <t>クブン</t>
    </rPh>
    <phoneticPr fontId="5"/>
  </si>
  <si>
    <t>学校種</t>
    <rPh sb="0" eb="2">
      <t>ガッコウ</t>
    </rPh>
    <rPh sb="2" eb="3">
      <t>シュ</t>
    </rPh>
    <phoneticPr fontId="5"/>
  </si>
  <si>
    <t>構造区分</t>
    <rPh sb="0" eb="2">
      <t>コウゾウ</t>
    </rPh>
    <rPh sb="2" eb="4">
      <t>クブン</t>
    </rPh>
    <phoneticPr fontId="5"/>
  </si>
  <si>
    <t>延床
面積
（㎡）</t>
    <rPh sb="0" eb="1">
      <t>ノ</t>
    </rPh>
    <rPh sb="1" eb="2">
      <t>ユカ</t>
    </rPh>
    <rPh sb="3" eb="5">
      <t>メンセキ</t>
    </rPh>
    <phoneticPr fontId="5"/>
  </si>
  <si>
    <t>階数</t>
    <rPh sb="0" eb="2">
      <t>カイスウ</t>
    </rPh>
    <phoneticPr fontId="5"/>
  </si>
  <si>
    <t>指定避難所等指定の有無</t>
    <rPh sb="0" eb="2">
      <t>シテイ</t>
    </rPh>
    <rPh sb="2" eb="5">
      <t>ヒナンジョ</t>
    </rPh>
    <rPh sb="5" eb="6">
      <t>トウ</t>
    </rPh>
    <rPh sb="6" eb="8">
      <t>シテイ</t>
    </rPh>
    <rPh sb="9" eb="11">
      <t>ウム</t>
    </rPh>
    <phoneticPr fontId="3"/>
  </si>
  <si>
    <t>文化財指定の有無</t>
    <rPh sb="0" eb="3">
      <t>ブンカザイ</t>
    </rPh>
    <rPh sb="3" eb="5">
      <t>シテイ</t>
    </rPh>
    <rPh sb="6" eb="8">
      <t>ウム</t>
    </rPh>
    <phoneticPr fontId="3"/>
  </si>
  <si>
    <t>所在地
都道府県
市区町村</t>
    <rPh sb="0" eb="2">
      <t>ショザイ</t>
    </rPh>
    <rPh sb="2" eb="3">
      <t>チ</t>
    </rPh>
    <rPh sb="4" eb="8">
      <t>トドウフケン</t>
    </rPh>
    <rPh sb="9" eb="11">
      <t>シク</t>
    </rPh>
    <rPh sb="11" eb="13">
      <t>チョウソン</t>
    </rPh>
    <phoneticPr fontId="5"/>
  </si>
  <si>
    <t>南海トラフ地震防災対策推進地域（津波対策地域を含む）</t>
  </si>
  <si>
    <t>首都直下地震緊急対策地域</t>
    <rPh sb="0" eb="2">
      <t>シュト</t>
    </rPh>
    <rPh sb="2" eb="4">
      <t>チョッカ</t>
    </rPh>
    <rPh sb="4" eb="6">
      <t>ジシン</t>
    </rPh>
    <rPh sb="6" eb="8">
      <t>キンキュウ</t>
    </rPh>
    <rPh sb="8" eb="10">
      <t>タイサク</t>
    </rPh>
    <rPh sb="10" eb="12">
      <t>チイキ</t>
    </rPh>
    <phoneticPr fontId="3"/>
  </si>
  <si>
    <t>日本海溝・千島海溝周辺海溝型地震耐悪地域</t>
    <rPh sb="0" eb="4">
      <t>ニホンカイコウ</t>
    </rPh>
    <rPh sb="5" eb="7">
      <t>チシマ</t>
    </rPh>
    <rPh sb="7" eb="9">
      <t>カイコウ</t>
    </rPh>
    <rPh sb="9" eb="11">
      <t>シュウヘン</t>
    </rPh>
    <rPh sb="11" eb="13">
      <t>カイコウ</t>
    </rPh>
    <rPh sb="13" eb="14">
      <t>ガタ</t>
    </rPh>
    <rPh sb="14" eb="16">
      <t>ジシン</t>
    </rPh>
    <rPh sb="16" eb="18">
      <t>タイアク</t>
    </rPh>
    <rPh sb="18" eb="20">
      <t>チイキ</t>
    </rPh>
    <phoneticPr fontId="3"/>
  </si>
  <si>
    <t>半島振興法に基づく指定地域</t>
    <rPh sb="0" eb="2">
      <t>ハントウ</t>
    </rPh>
    <rPh sb="2" eb="4">
      <t>シンコウ</t>
    </rPh>
    <rPh sb="4" eb="5">
      <t>ホウ</t>
    </rPh>
    <rPh sb="6" eb="7">
      <t>モト</t>
    </rPh>
    <rPh sb="9" eb="11">
      <t>シテイ</t>
    </rPh>
    <rPh sb="11" eb="13">
      <t>チイキ</t>
    </rPh>
    <phoneticPr fontId="3"/>
  </si>
  <si>
    <t>離島振興法に基づく指定地域</t>
    <rPh sb="0" eb="2">
      <t>リトウ</t>
    </rPh>
    <rPh sb="2" eb="4">
      <t>シンコウ</t>
    </rPh>
    <rPh sb="4" eb="5">
      <t>ホウ</t>
    </rPh>
    <rPh sb="6" eb="7">
      <t>モト</t>
    </rPh>
    <rPh sb="9" eb="11">
      <t>シテイ</t>
    </rPh>
    <rPh sb="11" eb="13">
      <t>チイキ</t>
    </rPh>
    <phoneticPr fontId="3"/>
  </si>
  <si>
    <t>奄美群島
地域</t>
    <rPh sb="0" eb="2">
      <t>アマミ</t>
    </rPh>
    <rPh sb="2" eb="4">
      <t>グントウ</t>
    </rPh>
    <rPh sb="5" eb="7">
      <t>チイキ</t>
    </rPh>
    <phoneticPr fontId="3"/>
  </si>
  <si>
    <t>小笠原諸島特別措置法に基づく指定地域</t>
    <rPh sb="0" eb="3">
      <t>オガサワラ</t>
    </rPh>
    <rPh sb="3" eb="5">
      <t>ショトウ</t>
    </rPh>
    <rPh sb="5" eb="7">
      <t>トクベツ</t>
    </rPh>
    <rPh sb="7" eb="10">
      <t>ソチホウ</t>
    </rPh>
    <rPh sb="11" eb="12">
      <t>モト</t>
    </rPh>
    <rPh sb="14" eb="16">
      <t>シテイ</t>
    </rPh>
    <rPh sb="16" eb="18">
      <t>チイキ</t>
    </rPh>
    <phoneticPr fontId="3"/>
  </si>
  <si>
    <t>建物状況</t>
    <rPh sb="0" eb="2">
      <t>タテモノ</t>
    </rPh>
    <rPh sb="2" eb="4">
      <t>ジョウキョウ</t>
    </rPh>
    <phoneticPr fontId="5"/>
  </si>
  <si>
    <t>耐震
診断</t>
    <rPh sb="0" eb="2">
      <t>タイシン</t>
    </rPh>
    <rPh sb="3" eb="5">
      <t>シンダン</t>
    </rPh>
    <phoneticPr fontId="5"/>
  </si>
  <si>
    <t>Ｉｓ値</t>
    <rPh sb="2" eb="3">
      <t>アタイ</t>
    </rPh>
    <phoneticPr fontId="5"/>
  </si>
  <si>
    <t>耐震診断未実施の主な理由</t>
    <rPh sb="0" eb="2">
      <t>タイシン</t>
    </rPh>
    <rPh sb="2" eb="4">
      <t>シンダン</t>
    </rPh>
    <rPh sb="4" eb="7">
      <t>ミジッシ</t>
    </rPh>
    <rPh sb="8" eb="9">
      <t>オモ</t>
    </rPh>
    <rPh sb="10" eb="12">
      <t>リユウ</t>
    </rPh>
    <phoneticPr fontId="5"/>
  </si>
  <si>
    <t>具体的な理由
（自由記述）</t>
    <rPh sb="0" eb="3">
      <t>グタイテキ</t>
    </rPh>
    <rPh sb="4" eb="6">
      <t>リユウ</t>
    </rPh>
    <rPh sb="8" eb="10">
      <t>ジユウ</t>
    </rPh>
    <rPh sb="10" eb="12">
      <t>キジュツ</t>
    </rPh>
    <phoneticPr fontId="5"/>
  </si>
  <si>
    <t>現状の耐震性</t>
    <rPh sb="0" eb="2">
      <t>ゲンジョウ</t>
    </rPh>
    <rPh sb="3" eb="5">
      <t>タイシン</t>
    </rPh>
    <rPh sb="5" eb="6">
      <t>セイ</t>
    </rPh>
    <phoneticPr fontId="5"/>
  </si>
  <si>
    <t>耐震化
予定
（未使用化・取壊し含む）</t>
    <rPh sb="0" eb="3">
      <t>タイシンカ</t>
    </rPh>
    <rPh sb="4" eb="6">
      <t>ヨテイ</t>
    </rPh>
    <rPh sb="8" eb="11">
      <t>ミシヨウ</t>
    </rPh>
    <rPh sb="11" eb="12">
      <t>カ</t>
    </rPh>
    <rPh sb="13" eb="15">
      <t>トリコワ</t>
    </rPh>
    <rPh sb="16" eb="17">
      <t>フク</t>
    </rPh>
    <phoneticPr fontId="5"/>
  </si>
  <si>
    <t>耐震化
の方法</t>
    <rPh sb="0" eb="3">
      <t>タイシンカ</t>
    </rPh>
    <rPh sb="5" eb="7">
      <t>ホウホウ</t>
    </rPh>
    <phoneticPr fontId="5"/>
  </si>
  <si>
    <t>現時点で耐震化未実施の主な理由等</t>
    <rPh sb="0" eb="3">
      <t>ゲンジテン</t>
    </rPh>
    <rPh sb="4" eb="7">
      <t>タイシンカ</t>
    </rPh>
    <rPh sb="7" eb="10">
      <t>ミジッシ</t>
    </rPh>
    <rPh sb="11" eb="12">
      <t>オモ</t>
    </rPh>
    <rPh sb="13" eb="15">
      <t>リユウ</t>
    </rPh>
    <rPh sb="15" eb="16">
      <t>トウ</t>
    </rPh>
    <phoneticPr fontId="5"/>
  </si>
  <si>
    <t>具体的な理由等
（自由記述）</t>
    <rPh sb="0" eb="3">
      <t>グタイテキ</t>
    </rPh>
    <rPh sb="4" eb="6">
      <t>リユウ</t>
    </rPh>
    <rPh sb="6" eb="7">
      <t>トウ</t>
    </rPh>
    <rPh sb="9" eb="11">
      <t>ジユウ</t>
    </rPh>
    <rPh sb="11" eb="13">
      <t>キジュツ</t>
    </rPh>
    <phoneticPr fontId="5"/>
  </si>
  <si>
    <t>チェック用１
（共通欄）</t>
    <rPh sb="4" eb="5">
      <t>ヨウ</t>
    </rPh>
    <rPh sb="9" eb="12">
      <t>キョウツウラン</t>
    </rPh>
    <phoneticPr fontId="5"/>
  </si>
  <si>
    <t>チェック用２
（共通欄）</t>
    <rPh sb="4" eb="5">
      <t>ヨウ</t>
    </rPh>
    <rPh sb="9" eb="11">
      <t>キョウツウ</t>
    </rPh>
    <rPh sb="11" eb="12">
      <t>ラン</t>
    </rPh>
    <phoneticPr fontId="5"/>
  </si>
  <si>
    <t>チェック用３
（診断未実施理由）</t>
    <rPh sb="4" eb="5">
      <t>ヨウ</t>
    </rPh>
    <rPh sb="9" eb="11">
      <t>シンダン</t>
    </rPh>
    <rPh sb="11" eb="14">
      <t>ミジッシ</t>
    </rPh>
    <rPh sb="14" eb="16">
      <t>リユウ</t>
    </rPh>
    <phoneticPr fontId="5"/>
  </si>
  <si>
    <t>チェック用４
（未診断の具体理由）</t>
    <rPh sb="4" eb="5">
      <t>ヨウ</t>
    </rPh>
    <rPh sb="9" eb="12">
      <t>ミシンダン</t>
    </rPh>
    <rPh sb="13" eb="15">
      <t>グタイ</t>
    </rPh>
    <rPh sb="15" eb="17">
      <t>リユウ</t>
    </rPh>
    <phoneticPr fontId="5"/>
  </si>
  <si>
    <t>チェック用５
（現状の耐震性）</t>
    <rPh sb="4" eb="5">
      <t>ヨウ</t>
    </rPh>
    <rPh sb="9" eb="11">
      <t>ゲンジョウ</t>
    </rPh>
    <rPh sb="12" eb="14">
      <t>タイシン</t>
    </rPh>
    <rPh sb="14" eb="15">
      <t>セイ</t>
    </rPh>
    <phoneticPr fontId="5"/>
  </si>
  <si>
    <t>チェック用４
（耐震化未実施理由）</t>
    <rPh sb="4" eb="5">
      <t>ヨウ</t>
    </rPh>
    <rPh sb="9" eb="12">
      <t>タイシンカ</t>
    </rPh>
    <rPh sb="12" eb="15">
      <t>ミジッシ</t>
    </rPh>
    <rPh sb="15" eb="17">
      <t>リユウ</t>
    </rPh>
    <phoneticPr fontId="5"/>
  </si>
  <si>
    <t>チェック用５
（耐震化未実施の具体理由）</t>
    <rPh sb="4" eb="5">
      <t>ヨウ</t>
    </rPh>
    <rPh sb="9" eb="11">
      <t>タイシン</t>
    </rPh>
    <rPh sb="11" eb="12">
      <t>カ</t>
    </rPh>
    <rPh sb="12" eb="15">
      <t>ミジッシ</t>
    </rPh>
    <rPh sb="16" eb="18">
      <t>グタイ</t>
    </rPh>
    <rPh sb="18" eb="20">
      <t>リユウ</t>
    </rPh>
    <phoneticPr fontId="5"/>
  </si>
  <si>
    <r>
      <t>高さが６ｍを超える天井又は.水平投影面積が200㎡を超える</t>
    </r>
    <r>
      <rPr>
        <b/>
        <u/>
        <sz val="11"/>
        <rFont val="ＭＳ Ｐゴシック"/>
        <family val="3"/>
        <charset val="128"/>
      </rPr>
      <t>天井</t>
    </r>
    <r>
      <rPr>
        <sz val="11"/>
        <rFont val="ＭＳ Ｐゴシック"/>
        <family val="3"/>
        <charset val="128"/>
      </rPr>
      <t xml:space="preserve">
(自動表示)</t>
    </r>
    <phoneticPr fontId="3"/>
  </si>
  <si>
    <r>
      <t>吊り天井・照明・バスケットゴールの全ての落下防止対策実施済み</t>
    </r>
    <r>
      <rPr>
        <sz val="11"/>
        <color rgb="FFFF0000"/>
        <rFont val="ＭＳ Ｐゴシック"/>
        <family val="3"/>
        <charset val="128"/>
      </rPr>
      <t>室数</t>
    </r>
    <r>
      <rPr>
        <sz val="11"/>
        <rFont val="ＭＳ Ｐゴシック"/>
        <family val="3"/>
        <charset val="128"/>
      </rPr>
      <t xml:space="preserve">
(※2)</t>
    </r>
    <rPh sb="30" eb="31">
      <t>シツ</t>
    </rPh>
    <phoneticPr fontId="3"/>
  </si>
  <si>
    <r>
      <t>対策未実施の</t>
    </r>
    <r>
      <rPr>
        <sz val="11"/>
        <color rgb="FFFF0000"/>
        <rFont val="ＭＳ Ｐゴシック"/>
        <family val="3"/>
        <charset val="128"/>
      </rPr>
      <t>室数</t>
    </r>
    <r>
      <rPr>
        <sz val="11"/>
        <rFont val="ＭＳ Ｐゴシック"/>
        <family val="3"/>
        <charset val="128"/>
      </rPr>
      <t xml:space="preserve">
（点検未実施のものや、対策を一部未実施のものを含む）</t>
    </r>
    <rPh sb="6" eb="7">
      <t>シツ</t>
    </rPh>
    <phoneticPr fontId="3"/>
  </si>
  <si>
    <t>（令和６年度に吊り天井を撤去した室数を含む）
(自動表示)</t>
    <phoneticPr fontId="3"/>
  </si>
  <si>
    <r>
      <t>照明・バスケットゴールの全ての落下防止対策実施済み</t>
    </r>
    <r>
      <rPr>
        <sz val="11"/>
        <color rgb="FFFF0000"/>
        <rFont val="ＭＳ Ｐゴシック"/>
        <family val="3"/>
        <charset val="128"/>
      </rPr>
      <t>室数</t>
    </r>
    <r>
      <rPr>
        <sz val="11"/>
        <rFont val="ＭＳ Ｐゴシック"/>
        <family val="3"/>
        <charset val="128"/>
      </rPr>
      <t xml:space="preserve">
(※3)</t>
    </r>
    <rPh sb="25" eb="26">
      <t>シツ</t>
    </rPh>
    <phoneticPr fontId="3"/>
  </si>
  <si>
    <r>
      <t>対策未実施の</t>
    </r>
    <r>
      <rPr>
        <sz val="11"/>
        <color rgb="FFFF0000"/>
        <rFont val="ＭＳ Ｐゴシック"/>
        <family val="3"/>
        <charset val="128"/>
      </rPr>
      <t>棟数</t>
    </r>
    <r>
      <rPr>
        <sz val="11"/>
        <rFont val="ＭＳ Ｐゴシック"/>
        <family val="3"/>
        <charset val="128"/>
      </rPr>
      <t xml:space="preserve">
（点検未実施のものや、対策を一部未実施のものを含む）</t>
    </r>
    <phoneticPr fontId="3"/>
  </si>
  <si>
    <t>耐震点検実施
の有無（※）</t>
    <phoneticPr fontId="3"/>
  </si>
  <si>
    <t>耐震対策不要又は耐震対策実施済み</t>
  </si>
  <si>
    <t>耐震対策不要又は耐震対策実施済みの学校数
(自動表示)</t>
    <phoneticPr fontId="3"/>
  </si>
  <si>
    <t>延床面積≧室数×200㎡</t>
    <rPh sb="0" eb="2">
      <t>ノベユカ</t>
    </rPh>
    <rPh sb="2" eb="4">
      <t>メンセキ</t>
    </rPh>
    <rPh sb="5" eb="6">
      <t>シツ</t>
    </rPh>
    <rPh sb="6" eb="7">
      <t>スウ</t>
    </rPh>
    <phoneticPr fontId="3"/>
  </si>
  <si>
    <t>点検</t>
    <phoneticPr fontId="3"/>
  </si>
  <si>
    <t>設置室数</t>
    <rPh sb="0" eb="2">
      <t>セッチ</t>
    </rPh>
    <rPh sb="2" eb="3">
      <t>シツ</t>
    </rPh>
    <rPh sb="3" eb="4">
      <t>カズ</t>
    </rPh>
    <phoneticPr fontId="5"/>
  </si>
  <si>
    <t>設置予定室数</t>
    <rPh sb="0" eb="2">
      <t>セッチ</t>
    </rPh>
    <rPh sb="2" eb="4">
      <t>ヨテイ</t>
    </rPh>
    <rPh sb="4" eb="5">
      <t>シツ</t>
    </rPh>
    <rPh sb="5" eb="6">
      <t>スウ</t>
    </rPh>
    <phoneticPr fontId="5"/>
  </si>
  <si>
    <t>保有室数</t>
    <rPh sb="0" eb="2">
      <t>ホユウ</t>
    </rPh>
    <rPh sb="2" eb="3">
      <t>シツ</t>
    </rPh>
    <rPh sb="3" eb="4">
      <t>スウ</t>
    </rPh>
    <phoneticPr fontId="5"/>
  </si>
  <si>
    <t>普通</t>
    <rPh sb="0" eb="2">
      <t>フツウ</t>
    </rPh>
    <phoneticPr fontId="17"/>
  </si>
  <si>
    <t>特別</t>
    <rPh sb="0" eb="2">
      <t>トクベツ</t>
    </rPh>
    <phoneticPr fontId="17"/>
  </si>
  <si>
    <t>屋内運動場</t>
    <rPh sb="0" eb="2">
      <t>オクナイ</t>
    </rPh>
    <rPh sb="2" eb="5">
      <t>ウンドウジョウ</t>
    </rPh>
    <phoneticPr fontId="17"/>
  </si>
  <si>
    <t>管理</t>
    <rPh sb="0" eb="2">
      <t>カンリ</t>
    </rPh>
    <phoneticPr fontId="17"/>
  </si>
  <si>
    <t>避難所</t>
    <rPh sb="0" eb="3">
      <t>ヒナンジョ</t>
    </rPh>
    <phoneticPr fontId="17"/>
  </si>
  <si>
    <t>整備状況</t>
    <rPh sb="0" eb="2">
      <t>セイビ</t>
    </rPh>
    <rPh sb="2" eb="4">
      <t>ジョウキョウ</t>
    </rPh>
    <phoneticPr fontId="3"/>
  </si>
  <si>
    <t>バリアフリートイレ</t>
    <phoneticPr fontId="3"/>
  </si>
  <si>
    <t>外部段差</t>
    <rPh sb="0" eb="2">
      <t>ガイブ</t>
    </rPh>
    <rPh sb="2" eb="4">
      <t>ダンサ</t>
    </rPh>
    <phoneticPr fontId="3"/>
  </si>
  <si>
    <t>内部段差</t>
    <rPh sb="0" eb="2">
      <t>ナイブ</t>
    </rPh>
    <rPh sb="2" eb="4">
      <t>ダンサ</t>
    </rPh>
    <phoneticPr fontId="3"/>
  </si>
  <si>
    <t>EV</t>
    <phoneticPr fontId="3"/>
  </si>
  <si>
    <t>屋外便所</t>
    <phoneticPr fontId="3"/>
  </si>
  <si>
    <t>マンホールトイレ</t>
    <phoneticPr fontId="3"/>
  </si>
  <si>
    <t>備蓄倉庫</t>
    <phoneticPr fontId="3"/>
  </si>
  <si>
    <t>自家発電設備</t>
    <phoneticPr fontId="3"/>
  </si>
  <si>
    <t>防火水槽</t>
    <phoneticPr fontId="3"/>
  </si>
  <si>
    <t>耐震性貯水槽</t>
    <phoneticPr fontId="3"/>
  </si>
  <si>
    <t>防災井戸</t>
    <phoneticPr fontId="3"/>
  </si>
  <si>
    <t>Wi-Fi</t>
    <phoneticPr fontId="3"/>
  </si>
  <si>
    <t>災害時の対応等</t>
    <rPh sb="0" eb="2">
      <t>サイガイ</t>
    </rPh>
    <rPh sb="2" eb="3">
      <t>ジ</t>
    </rPh>
    <rPh sb="4" eb="6">
      <t>タイオウ</t>
    </rPh>
    <rPh sb="6" eb="7">
      <t>トウ</t>
    </rPh>
    <phoneticPr fontId="3"/>
  </si>
  <si>
    <t>学校法人名</t>
    <rPh sb="0" eb="2">
      <t>ガッコウ</t>
    </rPh>
    <rPh sb="2" eb="4">
      <t>ホウジン</t>
    </rPh>
    <rPh sb="4" eb="5">
      <t>メイ</t>
    </rPh>
    <phoneticPr fontId="3"/>
  </si>
  <si>
    <t>組織・部署名</t>
    <rPh sb="0" eb="2">
      <t>ソシキ</t>
    </rPh>
    <rPh sb="3" eb="5">
      <t>ブショ</t>
    </rPh>
    <rPh sb="5" eb="6">
      <t>メイ</t>
    </rPh>
    <phoneticPr fontId="5"/>
  </si>
  <si>
    <t>電話番号（直通）</t>
    <rPh sb="0" eb="4">
      <t>デンワ</t>
    </rPh>
    <rPh sb="5" eb="7">
      <t>チョクツウ</t>
    </rPh>
    <phoneticPr fontId="5"/>
  </si>
  <si>
    <t>メールアドレス</t>
  </si>
  <si>
    <t>○○高等学校</t>
    <rPh sb="2" eb="4">
      <t>コウトウ</t>
    </rPh>
    <rPh sb="4" eb="6">
      <t>ガッコウ</t>
    </rPh>
    <phoneticPr fontId="5"/>
  </si>
  <si>
    <t>D************</t>
    <phoneticPr fontId="3"/>
  </si>
  <si>
    <t>校舎１号館</t>
    <rPh sb="0" eb="2">
      <t>コウシャ</t>
    </rPh>
    <rPh sb="3" eb="5">
      <t>ゴウカン</t>
    </rPh>
    <phoneticPr fontId="5"/>
  </si>
  <si>
    <t>昭和</t>
  </si>
  <si>
    <t>旧</t>
  </si>
  <si>
    <t>校舎又は園舎</t>
  </si>
  <si>
    <t>高等学校</t>
  </si>
  <si>
    <t>RC</t>
  </si>
  <si>
    <t>3階建て</t>
  </si>
  <si>
    <t>４．無し</t>
    <rPh sb="2" eb="3">
      <t>ナ</t>
    </rPh>
    <phoneticPr fontId="5"/>
  </si>
  <si>
    <t>○</t>
  </si>
  <si>
    <t>○○県
○○市
○○区</t>
    <rPh sb="2" eb="3">
      <t>ケン</t>
    </rPh>
    <rPh sb="6" eb="7">
      <t>シ</t>
    </rPh>
    <rPh sb="10" eb="11">
      <t>ク</t>
    </rPh>
    <phoneticPr fontId="5"/>
  </si>
  <si>
    <t>－</t>
  </si>
  <si>
    <t>使用中（対象）</t>
    <rPh sb="0" eb="2">
      <t>シヨウ</t>
    </rPh>
    <rPh sb="2" eb="3">
      <t>チュウ</t>
    </rPh>
    <rPh sb="4" eb="6">
      <t>タイショウ</t>
    </rPh>
    <phoneticPr fontId="3"/>
  </si>
  <si>
    <t>実施済</t>
  </si>
  <si>
    <t>１．診断の結果、耐震性あり</t>
  </si>
  <si>
    <t>専門家による点検</t>
    <rPh sb="0" eb="3">
      <t>センモンカ</t>
    </rPh>
    <rPh sb="6" eb="8">
      <t>テンケン</t>
    </rPh>
    <phoneticPr fontId="3"/>
  </si>
  <si>
    <t>○</t>
    <phoneticPr fontId="3"/>
  </si>
  <si>
    <t>② 計画や方針等はない</t>
    <phoneticPr fontId="3"/>
  </si>
  <si>
    <t>↓リストから選択</t>
    <rPh sb="6" eb="8">
      <t>センタク</t>
    </rPh>
    <phoneticPr fontId="3"/>
  </si>
  <si>
    <t>令和９年度</t>
  </si>
  <si>
    <t>-</t>
  </si>
  <si>
    <t>在籍している</t>
    <rPh sb="0" eb="2">
      <t>ザイセキ</t>
    </rPh>
    <phoneticPr fontId="3"/>
  </si>
  <si>
    <t>バリアフリートイレを設けていない</t>
  </si>
  <si>
    <t>特別支援教育支援員や教職員等、人による補助</t>
    <phoneticPr fontId="3"/>
  </si>
  <si>
    <t>未定</t>
  </si>
  <si>
    <t>スロープ等で段差を解消している</t>
    <phoneticPr fontId="3"/>
  </si>
  <si>
    <t>段差の解消をしていない</t>
  </si>
  <si>
    <t>鉄板等を設置し一時的に段差を解消</t>
  </si>
  <si>
    <t>令和10年度</t>
  </si>
  <si>
    <t>エレベーター等を設置していない</t>
  </si>
  <si>
    <t>階段昇降車の整備</t>
  </si>
  <si>
    <t>令和８年度</t>
  </si>
  <si>
    <t>整備済み</t>
    <rPh sb="0" eb="2">
      <t>セイビ</t>
    </rPh>
    <rPh sb="2" eb="3">
      <t>ズ</t>
    </rPh>
    <phoneticPr fontId="3"/>
  </si>
  <si>
    <t>○登録されている</t>
  </si>
  <si>
    <t>○規定されている</t>
  </si>
  <si>
    <t>○予定がある</t>
  </si>
  <si>
    <t>行の挿入可能範囲</t>
    <rPh sb="0" eb="1">
      <t>ギョウ</t>
    </rPh>
    <rPh sb="2" eb="4">
      <t>ソウニュウ</t>
    </rPh>
    <rPh sb="4" eb="6">
      <t>カノウ</t>
    </rPh>
    <rPh sb="6" eb="8">
      <t>ハンイ</t>
    </rPh>
    <phoneticPr fontId="3"/>
  </si>
  <si>
    <t>D************</t>
  </si>
  <si>
    <t>校舎２号館</t>
    <rPh sb="0" eb="2">
      <t>コウシャ</t>
    </rPh>
    <rPh sb="3" eb="5">
      <t>ゴウカン</t>
    </rPh>
    <phoneticPr fontId="5"/>
  </si>
  <si>
    <t>○○県
○○市</t>
    <rPh sb="2" eb="3">
      <t>ケン</t>
    </rPh>
    <rPh sb="6" eb="7">
      <t>シ</t>
    </rPh>
    <phoneticPr fontId="5"/>
  </si>
  <si>
    <t>２．耐震化実施により耐震性あり</t>
  </si>
  <si>
    <t>専門家による点検（耐震項目）</t>
    <rPh sb="0" eb="3">
      <t>センモンカ</t>
    </rPh>
    <rPh sb="6" eb="8">
      <t>テンケン</t>
    </rPh>
    <rPh sb="9" eb="11">
      <t>タイシン</t>
    </rPh>
    <rPh sb="11" eb="13">
      <t>コウモク</t>
    </rPh>
    <phoneticPr fontId="3"/>
  </si>
  <si>
    <t>１．記載あり</t>
    <rPh sb="2" eb="4">
      <t>キサイ</t>
    </rPh>
    <phoneticPr fontId="3"/>
  </si>
  <si>
    <t>令和７年度</t>
  </si>
  <si>
    <t>１ヶ所以上、バリアフリートイレを設けている</t>
    <phoneticPr fontId="3"/>
  </si>
  <si>
    <t>スロープ等で段差を解消している</t>
  </si>
  <si>
    <t>階と階の間の移動に必要なエレベーター等を１台以上設置している</t>
  </si>
  <si>
    <t>校舎３号館</t>
    <rPh sb="0" eb="2">
      <t>コウシャ</t>
    </rPh>
    <rPh sb="3" eb="5">
      <t>ゴウカン</t>
    </rPh>
    <phoneticPr fontId="5"/>
  </si>
  <si>
    <t>平成</t>
  </si>
  <si>
    <t>新</t>
  </si>
  <si>
    <t>SRC</t>
  </si>
  <si>
    <t>6階建て以上</t>
  </si>
  <si>
    <t>○○県
○○○市</t>
    <rPh sb="2" eb="3">
      <t>ケン</t>
    </rPh>
    <rPh sb="7" eb="8">
      <t>シ</t>
    </rPh>
    <phoneticPr fontId="5"/>
  </si>
  <si>
    <t>学校教職員等による点検</t>
    <rPh sb="0" eb="2">
      <t>ガッコウ</t>
    </rPh>
    <rPh sb="2" eb="5">
      <t>キョウショクイン</t>
    </rPh>
    <rPh sb="5" eb="6">
      <t>トウ</t>
    </rPh>
    <rPh sb="9" eb="11">
      <t>テンケン</t>
    </rPh>
    <phoneticPr fontId="3"/>
  </si>
  <si>
    <t>２．記載なし</t>
    <rPh sb="2" eb="4">
      <t>キサイ</t>
    </rPh>
    <phoneticPr fontId="3"/>
  </si>
  <si>
    <t>ソフト面での対応を行っていない</t>
  </si>
  <si>
    <t>段差の解消をしていない</t>
    <phoneticPr fontId="3"/>
  </si>
  <si>
    <t>要配慮児童生徒等の移動が生じない工夫</t>
  </si>
  <si>
    <t>簡易な階段昇降機の設置</t>
  </si>
  <si>
    <t>校舎４号館</t>
    <rPh sb="0" eb="2">
      <t>コウシャ</t>
    </rPh>
    <rPh sb="3" eb="5">
      <t>ゴウカン</t>
    </rPh>
    <phoneticPr fontId="5"/>
  </si>
  <si>
    <t>○○県
○○町</t>
    <rPh sb="2" eb="3">
      <t>ケン</t>
    </rPh>
    <rPh sb="6" eb="7">
      <t>チョウ</t>
    </rPh>
    <phoneticPr fontId="5"/>
  </si>
  <si>
    <t>未点検</t>
    <rPh sb="0" eb="3">
      <t>ミテンケン</t>
    </rPh>
    <phoneticPr fontId="3"/>
  </si>
  <si>
    <t>１ヶ所以上、バリアフリートイレを設けている</t>
  </si>
  <si>
    <t>第１体育館</t>
    <rPh sb="0" eb="1">
      <t>ダイ</t>
    </rPh>
    <rPh sb="2" eb="5">
      <t>タイイクカン</t>
    </rPh>
    <phoneticPr fontId="5"/>
  </si>
  <si>
    <t>屋体</t>
  </si>
  <si>
    <t>S</t>
  </si>
  <si>
    <t>2階建て</t>
  </si>
  <si>
    <t>１．有（指定避難所）</t>
    <rPh sb="2" eb="3">
      <t>ア</t>
    </rPh>
    <rPh sb="4" eb="6">
      <t>シテイ</t>
    </rPh>
    <rPh sb="6" eb="9">
      <t>ヒナンジョ</t>
    </rPh>
    <phoneticPr fontId="5"/>
  </si>
  <si>
    <t>○○県
○○○町</t>
    <rPh sb="2" eb="3">
      <t>ケン</t>
    </rPh>
    <rPh sb="7" eb="8">
      <t>チョウ</t>
    </rPh>
    <phoneticPr fontId="5"/>
  </si>
  <si>
    <t>耐震補強工事中（対象外）</t>
    <rPh sb="8" eb="11">
      <t>タイショウガイ</t>
    </rPh>
    <phoneticPr fontId="3"/>
  </si>
  <si>
    <t>３．耐震性なし</t>
  </si>
  <si>
    <t>有(令和7年度)</t>
  </si>
  <si>
    <t>耐震改修（補強等）</t>
    <rPh sb="7" eb="8">
      <t>ナド</t>
    </rPh>
    <phoneticPr fontId="3"/>
  </si>
  <si>
    <t>特別支援教育支援員や教職員等、人による補助</t>
  </si>
  <si>
    <t>第２体育館</t>
    <rPh sb="0" eb="1">
      <t>ダイ</t>
    </rPh>
    <rPh sb="2" eb="5">
      <t>タイイクカン</t>
    </rPh>
    <phoneticPr fontId="5"/>
  </si>
  <si>
    <t>4階建て</t>
  </si>
  <si>
    <t>○○県
○○村</t>
    <rPh sb="2" eb="3">
      <t>ケン</t>
    </rPh>
    <rPh sb="6" eb="7">
      <t>ムラ</t>
    </rPh>
    <phoneticPr fontId="5"/>
  </si>
  <si>
    <t>未実施</t>
  </si>
  <si>
    <t>６．その他（右欄に具体的な理由を記載）</t>
  </si>
  <si>
    <t>○○が××で、◇◇のため、診断を実施するに至っていないが、R○年に実施を予定している。</t>
    <rPh sb="13" eb="15">
      <t>シンダン</t>
    </rPh>
    <rPh sb="16" eb="18">
      <t>ジッシ</t>
    </rPh>
    <rPh sb="21" eb="22">
      <t>イタ</t>
    </rPh>
    <rPh sb="31" eb="32">
      <t>ネン</t>
    </rPh>
    <rPh sb="33" eb="35">
      <t>ジッシ</t>
    </rPh>
    <rPh sb="36" eb="38">
      <t>ヨテイ</t>
    </rPh>
    <phoneticPr fontId="5"/>
  </si>
  <si>
    <t>４．診断未実施のため不明</t>
  </si>
  <si>
    <t>検討中（未定）</t>
  </si>
  <si>
    <t>７．その他（右欄に具体的な理由を記載）</t>
    <rPh sb="6" eb="8">
      <t>ウラン</t>
    </rPh>
    <rPh sb="9" eb="12">
      <t>グタイテキ</t>
    </rPh>
    <rPh sb="13" eb="15">
      <t>リユウ</t>
    </rPh>
    <rPh sb="16" eb="18">
      <t>キサイ</t>
    </rPh>
    <phoneticPr fontId="5"/>
  </si>
  <si>
    <t>○○が××で、◇◇のため、耐震化の方法が決定せず、耐震化を実施するに至っていない。</t>
    <rPh sb="13" eb="16">
      <t>タイシンカ</t>
    </rPh>
    <rPh sb="17" eb="19">
      <t>ホウホウ</t>
    </rPh>
    <rPh sb="20" eb="22">
      <t>ケッテイ</t>
    </rPh>
    <rPh sb="25" eb="28">
      <t>タイシンカ</t>
    </rPh>
    <phoneticPr fontId="5"/>
  </si>
  <si>
    <t>△中学校</t>
    <rPh sb="1" eb="4">
      <t>チュウガッコウ</t>
    </rPh>
    <phoneticPr fontId="3"/>
  </si>
  <si>
    <t>C************</t>
    <phoneticPr fontId="3"/>
  </si>
  <si>
    <t>校舎Ａ棟</t>
    <rPh sb="0" eb="2">
      <t>コウシャ</t>
    </rPh>
    <rPh sb="3" eb="4">
      <t>トウ</t>
    </rPh>
    <phoneticPr fontId="3"/>
  </si>
  <si>
    <t>中学校</t>
  </si>
  <si>
    <t>有(令和9年度)</t>
  </si>
  <si>
    <t>５．他の建物の耐震補強等の実施を優先的に実施しており、その建物の耐震化を完了後に実施予定（改修・改築・取り壊し・未使用化が出来ていない理由）</t>
  </si>
  <si>
    <t>① 計画的に整備するための何らかの計画や方針等がある</t>
    <phoneticPr fontId="3"/>
  </si>
  <si>
    <t>策定済み</t>
    <rPh sb="0" eb="2">
      <t>サクテイ</t>
    </rPh>
    <rPh sb="2" eb="3">
      <t>ズ</t>
    </rPh>
    <phoneticPr fontId="3"/>
  </si>
  <si>
    <t>在籍していない</t>
    <rPh sb="0" eb="2">
      <t>ザイセキ</t>
    </rPh>
    <phoneticPr fontId="3"/>
  </si>
  <si>
    <t>補助は不要</t>
    <rPh sb="0" eb="2">
      <t>ホジョ</t>
    </rPh>
    <rPh sb="3" eb="5">
      <t>フヨウ</t>
    </rPh>
    <phoneticPr fontId="3"/>
  </si>
  <si>
    <t>未整備</t>
    <rPh sb="0" eb="3">
      <t>ミセイビ</t>
    </rPh>
    <phoneticPr fontId="3"/>
  </si>
  <si>
    <t>不要</t>
    <rPh sb="0" eb="2">
      <t>フヨウ</t>
    </rPh>
    <phoneticPr fontId="3"/>
  </si>
  <si>
    <t>一部整備済み</t>
    <rPh sb="0" eb="2">
      <t>イチブ</t>
    </rPh>
    <rPh sb="2" eb="4">
      <t>セイビ</t>
    </rPh>
    <rPh sb="4" eb="5">
      <t>ズ</t>
    </rPh>
    <phoneticPr fontId="3"/>
  </si>
  <si>
    <t>体育館</t>
    <rPh sb="0" eb="3">
      <t>タイイクカン</t>
    </rPh>
    <phoneticPr fontId="3"/>
  </si>
  <si>
    <t>1階建て</t>
    <phoneticPr fontId="3"/>
  </si>
  <si>
    <t>３．有（指定緊急避難場所（一次滞在施設））</t>
    <rPh sb="2" eb="3">
      <t>ア</t>
    </rPh>
    <rPh sb="4" eb="6">
      <t>シテイ</t>
    </rPh>
    <rPh sb="6" eb="8">
      <t>キンキュウ</t>
    </rPh>
    <rPh sb="8" eb="12">
      <t>ヒナンバショ</t>
    </rPh>
    <rPh sb="13" eb="15">
      <t>イチジ</t>
    </rPh>
    <rPh sb="15" eb="17">
      <t>タイザイ</t>
    </rPh>
    <rPh sb="17" eb="19">
      <t>シセツ</t>
    </rPh>
    <phoneticPr fontId="5"/>
  </si>
  <si>
    <t>（リストから選択）</t>
  </si>
  <si>
    <t>構造区分</t>
    <rPh sb="0" eb="2">
      <t>コウゾウ</t>
    </rPh>
    <rPh sb="2" eb="4">
      <t>クブン</t>
    </rPh>
    <phoneticPr fontId="3"/>
  </si>
  <si>
    <t>指定避難所等の指定の有無</t>
    <rPh sb="0" eb="2">
      <t>シテイ</t>
    </rPh>
    <rPh sb="2" eb="5">
      <t>ヒナンジョ</t>
    </rPh>
    <rPh sb="5" eb="6">
      <t>トウ</t>
    </rPh>
    <rPh sb="7" eb="9">
      <t>シテイ</t>
    </rPh>
    <rPh sb="10" eb="12">
      <t>ウム</t>
    </rPh>
    <phoneticPr fontId="3"/>
  </si>
  <si>
    <t>耐震化予定
（未使用化・取壊し含む）</t>
    <rPh sb="0" eb="3">
      <t>タイシンカ</t>
    </rPh>
    <rPh sb="3" eb="5">
      <t>ヨテイ</t>
    </rPh>
    <rPh sb="7" eb="10">
      <t>ミシヨウ</t>
    </rPh>
    <rPh sb="10" eb="11">
      <t>カ</t>
    </rPh>
    <rPh sb="12" eb="14">
      <t>トリコワ</t>
    </rPh>
    <rPh sb="15" eb="16">
      <t>フク</t>
    </rPh>
    <phoneticPr fontId="5"/>
  </si>
  <si>
    <t>耐震化の方法</t>
    <rPh sb="0" eb="3">
      <t>タイシンカ</t>
    </rPh>
    <rPh sb="4" eb="6">
      <t>ホウホウ</t>
    </rPh>
    <phoneticPr fontId="3"/>
  </si>
  <si>
    <t>非構造点検</t>
    <rPh sb="0" eb="3">
      <t>ヒコウゾウ</t>
    </rPh>
    <rPh sb="3" eb="5">
      <t>テンケン</t>
    </rPh>
    <phoneticPr fontId="3"/>
  </si>
  <si>
    <t>バリアフリー</t>
    <phoneticPr fontId="3"/>
  </si>
  <si>
    <t>バリアフリー化（バリアフリートイレの設置、敷地境界から教室等までのスロープ等による段差解消、エレベーター等の設置）に関する整備計画の策定状況</t>
  </si>
  <si>
    <t>バリアフリーに関する整備計画を策定している場合、以下の各項目のうち、当該計画等において言及があるもの</t>
    <phoneticPr fontId="3"/>
  </si>
  <si>
    <t>予定年度</t>
    <phoneticPr fontId="3"/>
  </si>
  <si>
    <t>バリアフリー化を実施するタイミングについて</t>
    <phoneticPr fontId="3"/>
  </si>
  <si>
    <t>ⅱ）要配慮児童生徒等の在籍状況を選択してください。</t>
  </si>
  <si>
    <t xml:space="preserve">バリアフリー
トイレの
整備状況
</t>
  </si>
  <si>
    <t>整備予定年度</t>
    <rPh sb="0" eb="2">
      <t>セイビ</t>
    </rPh>
    <phoneticPr fontId="3"/>
  </si>
  <si>
    <t>ソフト面での対応状況</t>
    <phoneticPr fontId="3"/>
  </si>
  <si>
    <t>バリアフリートイレを設けていない場合のみ、今後の整備予定</t>
    <rPh sb="10" eb="11">
      <t>モウ</t>
    </rPh>
    <rPh sb="16" eb="18">
      <t>バアイ</t>
    </rPh>
    <phoneticPr fontId="3"/>
  </si>
  <si>
    <t>経路におけるスロープ等の整備状況</t>
  </si>
  <si>
    <t>要配慮児童生徒等がおり、かつ、未整備の場合のみ、ソフト面での対応状況</t>
    <rPh sb="0" eb="3">
      <t>ヨウハイリョ</t>
    </rPh>
    <rPh sb="3" eb="5">
      <t>ジドウ</t>
    </rPh>
    <rPh sb="5" eb="7">
      <t>セイト</t>
    </rPh>
    <rPh sb="7" eb="8">
      <t>トウ</t>
    </rPh>
    <rPh sb="15" eb="18">
      <t>ミセイビ</t>
    </rPh>
    <rPh sb="19" eb="21">
      <t>バアイ</t>
    </rPh>
    <phoneticPr fontId="3"/>
  </si>
  <si>
    <t>段差解消されていない場合のみ、今後の整備予定</t>
    <rPh sb="0" eb="2">
      <t>ダンサ</t>
    </rPh>
    <rPh sb="2" eb="4">
      <t>カイショウ</t>
    </rPh>
    <phoneticPr fontId="3"/>
  </si>
  <si>
    <t>エレベーター等の整備状況</t>
  </si>
  <si>
    <t>エレベーターを設置していない場合のみ、今後の整備予定</t>
    <rPh sb="7" eb="9">
      <t>セッチ</t>
    </rPh>
    <phoneticPr fontId="3"/>
  </si>
  <si>
    <t>防災機能</t>
    <rPh sb="0" eb="2">
      <t>ボウサイ</t>
    </rPh>
    <rPh sb="2" eb="4">
      <t>キノウ</t>
    </rPh>
    <phoneticPr fontId="3"/>
  </si>
  <si>
    <t>(17)</t>
    <phoneticPr fontId="3"/>
  </si>
  <si>
    <t>(18)</t>
  </si>
  <si>
    <t>(19)</t>
  </si>
  <si>
    <t>(20)</t>
  </si>
  <si>
    <t>幼稚園</t>
    <rPh sb="0" eb="3">
      <t>ヨウチエン</t>
    </rPh>
    <phoneticPr fontId="3"/>
  </si>
  <si>
    <t>１．今後、建物を使用しなくなる予定</t>
    <rPh sb="2" eb="4">
      <t>コンゴ</t>
    </rPh>
    <rPh sb="5" eb="7">
      <t>タテモノ</t>
    </rPh>
    <rPh sb="8" eb="10">
      <t>シヨウ</t>
    </rPh>
    <rPh sb="15" eb="17">
      <t>ヨテイ</t>
    </rPh>
    <phoneticPr fontId="5"/>
  </si>
  <si>
    <t>１．土地が狭あいで仮設校舎や建替えの用地を確保できない(改修・改築が出来ていない理由)</t>
    <phoneticPr fontId="5"/>
  </si>
  <si>
    <t>令和７年度</t>
    <phoneticPr fontId="3"/>
  </si>
  <si>
    <t>階と階の間の移動に必要なエレベーター等を１台以上設置している</t>
    <phoneticPr fontId="3"/>
  </si>
  <si>
    <t>○登録されている</t>
    <phoneticPr fontId="3"/>
  </si>
  <si>
    <t>○規定されている</t>
    <phoneticPr fontId="3"/>
  </si>
  <si>
    <t>○予定がある</t>
    <phoneticPr fontId="3"/>
  </si>
  <si>
    <t>屋体</t>
    <phoneticPr fontId="3"/>
  </si>
  <si>
    <t>小学校</t>
  </si>
  <si>
    <t>２．有（指定福祉避難所）</t>
    <rPh sb="2" eb="3">
      <t>ア</t>
    </rPh>
    <rPh sb="4" eb="6">
      <t>シテイ</t>
    </rPh>
    <rPh sb="6" eb="8">
      <t>フクシ</t>
    </rPh>
    <rPh sb="8" eb="11">
      <t>ヒナンジョ</t>
    </rPh>
    <phoneticPr fontId="5"/>
  </si>
  <si>
    <t>一時不使用（対象外）</t>
    <rPh sb="0" eb="2">
      <t>イチジ</t>
    </rPh>
    <rPh sb="2" eb="3">
      <t>フ</t>
    </rPh>
    <rPh sb="6" eb="9">
      <t>タイショウガイ</t>
    </rPh>
    <phoneticPr fontId="3"/>
  </si>
  <si>
    <t>２．耐震診断費の目途が立っていない</t>
    <rPh sb="2" eb="4">
      <t>タイシン</t>
    </rPh>
    <rPh sb="4" eb="6">
      <t>シンダン</t>
    </rPh>
    <rPh sb="6" eb="7">
      <t>ヒ</t>
    </rPh>
    <rPh sb="8" eb="10">
      <t>メド</t>
    </rPh>
    <rPh sb="11" eb="12">
      <t>タ</t>
    </rPh>
    <phoneticPr fontId="5"/>
  </si>
  <si>
    <t>有(令和8年度)</t>
  </si>
  <si>
    <t>耐震改築</t>
  </si>
  <si>
    <t>２．事業費の目途が立っていない(改修・改築・取り壊し・未使用化が出来ていない又は検討中の理由)</t>
    <rPh sb="38" eb="39">
      <t>マタ</t>
    </rPh>
    <rPh sb="40" eb="43">
      <t>ケントウチュウ</t>
    </rPh>
    <phoneticPr fontId="5"/>
  </si>
  <si>
    <t>令和８年度</t>
    <phoneticPr fontId="3"/>
  </si>
  <si>
    <t>-</t>
    <phoneticPr fontId="3"/>
  </si>
  <si>
    <t>バリアフリートイレを設けていない</t>
    <phoneticPr fontId="3"/>
  </si>
  <si>
    <t>ソフト面での対応を行っていない</t>
    <phoneticPr fontId="3"/>
  </si>
  <si>
    <t>鉄板等を設置し一時的に段差を解消</t>
    <phoneticPr fontId="3"/>
  </si>
  <si>
    <t>エレベーター等を設置していない</t>
    <phoneticPr fontId="3"/>
  </si>
  <si>
    <t>簡易な階段昇降機の設置</t>
    <phoneticPr fontId="3"/>
  </si>
  <si>
    <t>×登録されていない</t>
    <phoneticPr fontId="3"/>
  </si>
  <si>
    <t>×規定されていない</t>
    <phoneticPr fontId="3"/>
  </si>
  <si>
    <t>×予定がない</t>
    <phoneticPr fontId="3"/>
  </si>
  <si>
    <t>寄宿舎</t>
  </si>
  <si>
    <t>３．耐震診断を行っても、その後の耐震事業費の目途が立たない</t>
    <rPh sb="2" eb="4">
      <t>タイシン</t>
    </rPh>
    <rPh sb="4" eb="6">
      <t>シンダン</t>
    </rPh>
    <rPh sb="7" eb="8">
      <t>オコナ</t>
    </rPh>
    <rPh sb="14" eb="15">
      <t>ゴ</t>
    </rPh>
    <rPh sb="16" eb="18">
      <t>タイシン</t>
    </rPh>
    <rPh sb="18" eb="21">
      <t>ジギョウヒ</t>
    </rPh>
    <rPh sb="22" eb="24">
      <t>メド</t>
    </rPh>
    <rPh sb="25" eb="26">
      <t>タ</t>
    </rPh>
    <phoneticPr fontId="5"/>
  </si>
  <si>
    <t>未使用化</t>
  </si>
  <si>
    <t>３．現建物の使用者が移転する新建物を建設中（取り壊し・未使用化が出来ていない理由）</t>
    <phoneticPr fontId="5"/>
  </si>
  <si>
    <t>令和９年度</t>
    <phoneticPr fontId="3"/>
  </si>
  <si>
    <t>要配慮児童生徒等の移動が生じない工夫</t>
    <phoneticPr fontId="3"/>
  </si>
  <si>
    <t>階段昇降車の整備</t>
    <phoneticPr fontId="3"/>
  </si>
  <si>
    <t>協力済み</t>
    <phoneticPr fontId="3"/>
  </si>
  <si>
    <t>その他</t>
  </si>
  <si>
    <t>義務教育学校</t>
  </si>
  <si>
    <t>W</t>
  </si>
  <si>
    <t>４．取壊し予定</t>
    <rPh sb="5" eb="7">
      <t>ヨテイ</t>
    </rPh>
    <phoneticPr fontId="5"/>
  </si>
  <si>
    <t>有(令和10年度)</t>
  </si>
  <si>
    <t>取壊し</t>
  </si>
  <si>
    <t>４．新キャンパスへ移転予定（改修・改築・取り壊し・未使用化が出来ていない理由）</t>
    <phoneticPr fontId="5"/>
  </si>
  <si>
    <t>令和10年度</t>
    <phoneticPr fontId="3"/>
  </si>
  <si>
    <t>５．耐震診断を実施中</t>
    <phoneticPr fontId="5"/>
  </si>
  <si>
    <t>５．現在、耐震化工事を実施中</t>
  </si>
  <si>
    <t>５．他の建物の耐震補強等の実施を優先的に実施しており、その建物の耐震化を完了後に実施予定（改修・改築・取り壊し・未使用化が出来ていない理由）</t>
    <phoneticPr fontId="5"/>
  </si>
  <si>
    <t>中等教育学校</t>
  </si>
  <si>
    <t>６．その他（右欄に具体的な理由を記載）</t>
    <phoneticPr fontId="5"/>
  </si>
  <si>
    <t>予定なし</t>
  </si>
  <si>
    <t>６．今年度、実施予定</t>
    <phoneticPr fontId="5"/>
  </si>
  <si>
    <t>特別支援学校</t>
  </si>
  <si>
    <r>
      <t>※　設問欄の文字が</t>
    </r>
    <r>
      <rPr>
        <sz val="11"/>
        <color rgb="FF0000FF"/>
        <rFont val="ＭＳ Ｐゴシック"/>
        <family val="3"/>
        <charset val="128"/>
      </rPr>
      <t>青字（ハイパーリンク有）</t>
    </r>
    <r>
      <rPr>
        <sz val="11"/>
        <color theme="1"/>
        <rFont val="ＭＳ Ｐゴシック"/>
        <family val="3"/>
        <charset val="128"/>
      </rPr>
      <t>及び</t>
    </r>
    <r>
      <rPr>
        <sz val="11"/>
        <color rgb="FFFF0000"/>
        <rFont val="ＭＳ Ｐゴシック"/>
        <family val="3"/>
        <charset val="128"/>
      </rPr>
      <t>赤字</t>
    </r>
    <r>
      <rPr>
        <sz val="11"/>
        <color theme="1"/>
        <rFont val="ＭＳ Ｐゴシック"/>
        <family val="3"/>
        <charset val="128"/>
      </rPr>
      <t>の項目が</t>
    </r>
    <r>
      <rPr>
        <b/>
        <sz val="11"/>
        <color theme="1"/>
        <rFont val="ＭＳ Ｐゴシック"/>
        <family val="3"/>
        <charset val="128"/>
      </rPr>
      <t>追加項目</t>
    </r>
    <r>
      <rPr>
        <sz val="11"/>
        <color theme="1"/>
        <rFont val="ＭＳ Ｐゴシック"/>
        <family val="3"/>
        <charset val="128"/>
      </rPr>
      <t>です。</t>
    </r>
    <rPh sb="2" eb="4">
      <t>セツモン</t>
    </rPh>
    <rPh sb="4" eb="5">
      <t>ラン</t>
    </rPh>
    <rPh sb="6" eb="8">
      <t>モジ</t>
    </rPh>
    <rPh sb="9" eb="11">
      <t>アオジ</t>
    </rPh>
    <rPh sb="19" eb="20">
      <t>アリ</t>
    </rPh>
    <rPh sb="21" eb="22">
      <t>オヨ</t>
    </rPh>
    <rPh sb="23" eb="25">
      <t>アカジ</t>
    </rPh>
    <rPh sb="26" eb="28">
      <t>コウモク</t>
    </rPh>
    <rPh sb="29" eb="31">
      <t>ツイカ</t>
    </rPh>
    <rPh sb="31" eb="33">
      <t>コウモク</t>
    </rPh>
    <phoneticPr fontId="3"/>
  </si>
  <si>
    <t>B************</t>
    <phoneticPr fontId="3"/>
  </si>
  <si>
    <t>□小学校</t>
    <rPh sb="1" eb="4">
      <t>ショウガッコウ</t>
    </rPh>
    <phoneticPr fontId="3"/>
  </si>
  <si>
    <t>主に使用している△中学校の建物として回答しているため対象無し。</t>
    <rPh sb="0" eb="1">
      <t>オモ</t>
    </rPh>
    <rPh sb="2" eb="4">
      <t>シヨウ</t>
    </rPh>
    <rPh sb="9" eb="12">
      <t>チュウガッコウ</t>
    </rPh>
    <rPh sb="13" eb="15">
      <t>タテモノ</t>
    </rPh>
    <rPh sb="18" eb="20">
      <t>カイトウ</t>
    </rPh>
    <rPh sb="26" eb="28">
      <t>タイショウ</t>
    </rPh>
    <rPh sb="28" eb="29">
      <t>ナ</t>
    </rPh>
    <phoneticPr fontId="3"/>
  </si>
  <si>
    <t>専門家による点検未実施の状態で対策不要又は実施済みとなってないか</t>
    <rPh sb="8" eb="11">
      <t>ミジッシ</t>
    </rPh>
    <rPh sb="12" eb="14">
      <t>ジョウタイ</t>
    </rPh>
    <rPh sb="15" eb="17">
      <t>タイサク</t>
    </rPh>
    <rPh sb="17" eb="19">
      <t>フヨウ</t>
    </rPh>
    <rPh sb="19" eb="20">
      <t>マタ</t>
    </rPh>
    <rPh sb="21" eb="23">
      <t>ジッシ</t>
    </rPh>
    <rPh sb="23" eb="24">
      <t>ズ</t>
    </rPh>
    <phoneticPr fontId="5"/>
  </si>
  <si>
    <t>① 計画的に整備するための何らかの計画や方針等がある</t>
  </si>
  <si>
    <t>② 計画や方針等はない</t>
  </si>
  <si>
    <t>幼稚園について「Ⅴ.学校施設のバリアフリー設置整備状況」および
「Ⅵ．防災機能整備状況等」の項目は入力不要のため、
【「全体のチェック欄」の「Ⅴバリアフリ」および「Ⅵ防災」】は
「NG」表示のまま提出して構いません。</t>
    <rPh sb="0" eb="3">
      <t>ヨウチエン</t>
    </rPh>
    <rPh sb="46" eb="48">
      <t>コウモク</t>
    </rPh>
    <rPh sb="49" eb="51">
      <t>ニュウリョク</t>
    </rPh>
    <rPh sb="51" eb="53">
      <t>フヨウ</t>
    </rPh>
    <rPh sb="60" eb="62">
      <t>ゼンタイ</t>
    </rPh>
    <rPh sb="67" eb="68">
      <t>ラン</t>
    </rPh>
    <rPh sb="83" eb="85">
      <t>ボウサイ</t>
    </rPh>
    <rPh sb="93" eb="95">
      <t>ヒョウジ</t>
    </rPh>
    <rPh sb="98" eb="100">
      <t>テイシュツ</t>
    </rPh>
    <rPh sb="102" eb="103">
      <t>カマ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</si>
</sst>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quot;△ &quot;0"/>
    <numFmt numFmtId="179" formatCode="0.00_);[Red]\(0.00\)"/>
    <numFmt numFmtId="180" formatCode="0.00_ "/>
  </numFmts>
  <fonts count="3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sz val="11"/>
      <color theme="1"/>
      <name val="ＭＳ Ｐゴシック"/>
      <family val="3"/>
      <charset val="128"/>
    </font>
    <font>
      <b/>
      <sz val="14"/>
      <color rgb="FFFF0000"/>
      <name val="ＭＳ Ｐゴシック"/>
      <family val="3"/>
      <charset val="128"/>
    </font>
    <font>
      <b/>
      <sz val="18"/>
      <color rgb="FFFF0000"/>
      <name val="ＭＳ Ｐゴシック"/>
      <family val="3"/>
      <charset val="128"/>
    </font>
    <font>
      <sz val="11"/>
      <color rgb="FF000000"/>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4"/>
      <name val="ＭＳ Ｐゴシック"/>
      <family val="3"/>
      <charset val="128"/>
    </font>
    <font>
      <b/>
      <sz val="14"/>
      <color theme="1"/>
      <name val="ＭＳ Ｐゴシック"/>
      <family val="3"/>
      <charset val="128"/>
    </font>
    <font>
      <b/>
      <u/>
      <sz val="11"/>
      <name val="ＭＳ Ｐゴシック"/>
      <family val="3"/>
      <charset val="128"/>
    </font>
    <font>
      <sz val="9"/>
      <name val="ＭＳ ゴシック"/>
      <family val="3"/>
      <charset val="128"/>
    </font>
    <font>
      <sz val="12"/>
      <name val="ＭＳ ゴシック"/>
      <family val="3"/>
      <charset val="128"/>
    </font>
    <font>
      <sz val="12"/>
      <color theme="1"/>
      <name val="ＭＳ Ｐゴシック"/>
      <family val="3"/>
      <charset val="128"/>
    </font>
    <font>
      <sz val="14"/>
      <color theme="1"/>
      <name val="ＭＳ Ｐゴシック"/>
      <family val="3"/>
      <charset val="128"/>
    </font>
    <font>
      <b/>
      <sz val="11"/>
      <color theme="1"/>
      <name val="ＭＳ Ｐゴシック"/>
      <family val="3"/>
      <charset val="128"/>
    </font>
    <font>
      <strike/>
      <sz val="11"/>
      <name val="ＭＳ Ｐゴシック"/>
      <family val="3"/>
      <charset val="128"/>
    </font>
    <font>
      <u/>
      <sz val="11"/>
      <color theme="10"/>
      <name val="游ゴシック"/>
      <family val="2"/>
      <charset val="128"/>
      <scheme val="minor"/>
    </font>
    <font>
      <u/>
      <sz val="11"/>
      <color rgb="FF0000FF"/>
      <name val="ＭＳ Ｐゴシック"/>
      <family val="3"/>
      <charset val="128"/>
    </font>
    <font>
      <sz val="10"/>
      <color theme="1"/>
      <name val="ＭＳ Ｐゴシック"/>
      <family val="3"/>
      <charset val="128"/>
    </font>
    <font>
      <sz val="8"/>
      <color theme="1"/>
      <name val="ＭＳ Ｐゴシック"/>
      <family val="3"/>
      <charset val="128"/>
    </font>
    <font>
      <b/>
      <sz val="14"/>
      <name val="ＭＳ Ｐゴシック"/>
      <family val="3"/>
      <charset val="128"/>
    </font>
    <font>
      <b/>
      <sz val="11"/>
      <name val="ＭＳ Ｐゴシック"/>
      <family val="3"/>
      <charset val="128"/>
    </font>
    <font>
      <b/>
      <sz val="11"/>
      <color rgb="FFFF0000"/>
      <name val="ＭＳ Ｐゴシック"/>
      <family val="3"/>
      <charset val="128"/>
    </font>
    <font>
      <sz val="11"/>
      <color rgb="FF0000FF"/>
      <name val="ＭＳ Ｐゴシック"/>
      <family val="3"/>
      <charset val="128"/>
    </font>
    <font>
      <sz val="20"/>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7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FF0000"/>
      </bottom>
      <diagonal/>
    </border>
    <border diagonalDown="1">
      <left/>
      <right/>
      <top/>
      <bottom style="medium">
        <color rgb="FFFF0000"/>
      </bottom>
      <diagonal style="medium">
        <color rgb="FFFF0000"/>
      </diagonal>
    </border>
    <border>
      <left/>
      <right/>
      <top style="medium">
        <color indexed="64"/>
      </top>
      <bottom/>
      <diagonal/>
    </border>
    <border>
      <left style="medium">
        <color rgb="FFFF0000"/>
      </left>
      <right/>
      <top style="medium">
        <color rgb="FFFF0000"/>
      </top>
      <bottom/>
      <diagonal/>
    </border>
    <border diagonalUp="1">
      <left/>
      <right/>
      <top style="medium">
        <color rgb="FFFF0000"/>
      </top>
      <bottom/>
      <diagonal style="medium">
        <color rgb="FFFF0000"/>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diagonal/>
    </border>
    <border>
      <left style="dotted">
        <color indexed="64"/>
      </left>
      <right style="dotted">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auto="1"/>
      </left>
      <right style="medium">
        <color auto="1"/>
      </right>
      <top style="medium">
        <color auto="1"/>
      </top>
      <bottom style="thin">
        <color auto="1"/>
      </bottom>
      <diagonal/>
    </border>
    <border>
      <left style="mediumDashed">
        <color indexed="64"/>
      </left>
      <right/>
      <top style="mediumDashed">
        <color indexed="64"/>
      </top>
      <bottom style="thin">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thin">
        <color indexed="64"/>
      </right>
      <top style="medium">
        <color indexed="64"/>
      </top>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medium">
        <color indexed="64"/>
      </right>
      <top/>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mediumDashed">
        <color indexed="64"/>
      </right>
      <top style="thin">
        <color indexed="64"/>
      </top>
      <bottom style="thin">
        <color indexed="64"/>
      </bottom>
      <diagonal/>
    </border>
    <border>
      <left style="thin">
        <color indexed="64"/>
      </left>
      <right style="dashed">
        <color indexed="64"/>
      </right>
      <top style="thin">
        <color indexed="64"/>
      </top>
      <bottom style="mediumDashed">
        <color indexed="64"/>
      </bottom>
      <diagonal/>
    </border>
    <border>
      <left style="dashed">
        <color indexed="64"/>
      </left>
      <right style="mediumDashed">
        <color indexed="64"/>
      </right>
      <top style="thin">
        <color indexed="64"/>
      </top>
      <bottom style="mediumDashed">
        <color indexed="64"/>
      </bottom>
      <diagonal/>
    </border>
    <border>
      <left style="mediumDashed">
        <color indexed="64"/>
      </left>
      <right style="thin">
        <color indexed="64"/>
      </right>
      <top/>
      <bottom style="thin">
        <color indexed="64"/>
      </bottom>
      <diagonal/>
    </border>
    <border>
      <left style="thin">
        <color auto="1"/>
      </left>
      <right style="mediumDashed">
        <color indexed="64"/>
      </right>
      <top/>
      <bottom style="thin">
        <color auto="1"/>
      </bottom>
      <diagonal/>
    </border>
    <border>
      <left style="mediumDashed">
        <color indexed="64"/>
      </left>
      <right/>
      <top/>
      <bottom/>
      <diagonal/>
    </border>
    <border>
      <left/>
      <right style="mediumDashed">
        <color indexed="64"/>
      </right>
      <top/>
      <bottom/>
      <diagonal/>
    </border>
    <border>
      <left style="mediumDashed">
        <color indexed="64"/>
      </left>
      <right/>
      <top/>
      <bottom style="thin">
        <color indexed="64"/>
      </bottom>
      <diagonal/>
    </border>
    <border>
      <left/>
      <right style="mediumDashed">
        <color indexed="64"/>
      </right>
      <top/>
      <bottom style="thin">
        <color indexed="64"/>
      </bottom>
      <diagonal/>
    </border>
    <border>
      <left/>
      <right style="dotted">
        <color indexed="64"/>
      </right>
      <top style="thin">
        <color indexed="64"/>
      </top>
      <bottom style="thin">
        <color indexed="64"/>
      </bottom>
      <diagonal/>
    </border>
    <border>
      <left/>
      <right style="double">
        <color indexed="64"/>
      </right>
      <top style="double">
        <color indexed="64"/>
      </top>
      <bottom style="double">
        <color indexed="64"/>
      </bottom>
      <diagonal/>
    </border>
    <border>
      <left style="dashed">
        <color indexed="64"/>
      </left>
      <right style="thin">
        <color indexed="64"/>
      </right>
      <top style="dash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dashed">
        <color indexed="64"/>
      </bottom>
      <diagonal/>
    </border>
    <border>
      <left style="mediumDashed">
        <color indexed="64"/>
      </left>
      <right style="thin">
        <color indexed="64"/>
      </right>
      <top style="mediumDashed">
        <color indexed="64"/>
      </top>
      <bottom style="medium">
        <color indexed="64"/>
      </bottom>
      <diagonal/>
    </border>
    <border>
      <left style="thin">
        <color indexed="64"/>
      </left>
      <right style="thin">
        <color indexed="64"/>
      </right>
      <top style="mediumDashed">
        <color indexed="64"/>
      </top>
      <bottom style="medium">
        <color indexed="64"/>
      </bottom>
      <diagonal/>
    </border>
    <border>
      <left style="thin">
        <color indexed="64"/>
      </left>
      <right style="mediumDashed">
        <color indexed="64"/>
      </right>
      <top style="mediumDashed">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auto="1"/>
      </top>
      <bottom style="thin">
        <color auto="1"/>
      </bottom>
      <diagonal/>
    </border>
    <border>
      <left style="mediumDashed">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mediumDashed">
        <color indexed="64"/>
      </left>
      <right style="thin">
        <color indexed="64"/>
      </right>
      <top style="medium">
        <color indexed="64"/>
      </top>
      <bottom style="mediumDashed">
        <color indexed="64"/>
      </bottom>
      <diagonal/>
    </border>
    <border>
      <left style="thin">
        <color indexed="64"/>
      </left>
      <right style="thin">
        <color indexed="64"/>
      </right>
      <top style="medium">
        <color indexed="64"/>
      </top>
      <bottom style="mediumDashed">
        <color indexed="64"/>
      </bottom>
      <diagonal/>
    </border>
    <border>
      <left style="thin">
        <color indexed="64"/>
      </left>
      <right style="mediumDashed">
        <color indexed="64"/>
      </right>
      <top style="medium">
        <color indexed="64"/>
      </top>
      <bottom style="medium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40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6" fillId="0" borderId="0" xfId="0" applyFont="1">
      <alignment vertical="center"/>
    </xf>
    <xf numFmtId="0" fontId="7" fillId="0" borderId="0" xfId="0" applyFont="1">
      <alignment vertical="center"/>
    </xf>
    <xf numFmtId="0" fontId="2" fillId="0" borderId="0" xfId="0" applyFont="1" applyAlignment="1">
      <alignment horizontal="distributed" vertical="center"/>
    </xf>
    <xf numFmtId="0" fontId="2" fillId="0" borderId="0" xfId="0" applyFont="1" applyAlignment="1">
      <alignment vertical="center" shrinkToFit="1"/>
    </xf>
    <xf numFmtId="0" fontId="7" fillId="0" borderId="4" xfId="0" applyFont="1" applyBorder="1" applyAlignment="1">
      <alignment horizontal="distributed" vertical="center"/>
    </xf>
    <xf numFmtId="0" fontId="7" fillId="0" borderId="7" xfId="0" applyFont="1" applyBorder="1" applyAlignment="1">
      <alignment horizontal="distributed" vertical="center"/>
    </xf>
    <xf numFmtId="0" fontId="7" fillId="0" borderId="10" xfId="0" applyFont="1" applyBorder="1" applyAlignment="1">
      <alignment horizontal="distributed" vertical="center"/>
    </xf>
    <xf numFmtId="0" fontId="2" fillId="0" borderId="13" xfId="0" applyFont="1" applyBorder="1" applyAlignment="1">
      <alignment horizontal="center" vertical="center" shrinkToFit="1"/>
    </xf>
    <xf numFmtId="0" fontId="2" fillId="0" borderId="14" xfId="0" applyFont="1" applyBorder="1" applyAlignment="1">
      <alignment vertical="center" shrinkToFit="1"/>
    </xf>
    <xf numFmtId="0" fontId="2" fillId="0" borderId="16" xfId="0" applyFont="1" applyBorder="1" applyAlignment="1">
      <alignment horizontal="center" vertical="center" shrinkToFit="1"/>
    </xf>
    <xf numFmtId="0" fontId="2" fillId="0" borderId="17" xfId="0" applyFont="1" applyBorder="1" applyAlignment="1">
      <alignment vertical="center" shrinkToFit="1"/>
    </xf>
    <xf numFmtId="0" fontId="2" fillId="0" borderId="0" xfId="0" applyFont="1" applyAlignment="1">
      <alignment horizontal="left" vertical="center"/>
    </xf>
    <xf numFmtId="0" fontId="2" fillId="0" borderId="18" xfId="0" applyFont="1" applyBorder="1" applyAlignment="1">
      <alignment horizontal="center" vertical="center" shrinkToFit="1"/>
    </xf>
    <xf numFmtId="0" fontId="2" fillId="0" borderId="22" xfId="0" applyFont="1" applyBorder="1" applyAlignment="1">
      <alignment horizontal="center" vertical="center"/>
    </xf>
    <xf numFmtId="0" fontId="2" fillId="0" borderId="22" xfId="0"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shrinkToFit="1"/>
    </xf>
    <xf numFmtId="0" fontId="11" fillId="0" borderId="22" xfId="0" applyFont="1" applyBorder="1" applyAlignment="1">
      <alignment horizontal="center" vertical="center" wrapText="1" shrinkToFit="1"/>
    </xf>
    <xf numFmtId="178" fontId="2" fillId="0" borderId="6" xfId="0" applyNumberFormat="1" applyFont="1" applyBorder="1" applyAlignment="1">
      <alignment horizontal="right" vertical="center"/>
    </xf>
    <xf numFmtId="177" fontId="2" fillId="0" borderId="29" xfId="0" applyNumberFormat="1" applyFont="1" applyBorder="1" applyAlignment="1">
      <alignment horizontal="right" vertical="center"/>
    </xf>
    <xf numFmtId="177" fontId="2" fillId="0" borderId="24" xfId="0" applyNumberFormat="1" applyFont="1" applyBorder="1" applyAlignment="1">
      <alignment horizontal="center" vertical="center" wrapText="1" shrinkToFit="1"/>
    </xf>
    <xf numFmtId="179" fontId="2" fillId="0" borderId="29" xfId="0" applyNumberFormat="1" applyFont="1" applyBorder="1" applyAlignment="1">
      <alignment horizontal="right" vertical="center"/>
    </xf>
    <xf numFmtId="180" fontId="2" fillId="0" borderId="22" xfId="0" applyNumberFormat="1" applyFont="1" applyBorder="1" applyAlignment="1">
      <alignment horizontal="center" vertical="center" wrapText="1" shrinkToFit="1"/>
    </xf>
    <xf numFmtId="0" fontId="2" fillId="0" borderId="30" xfId="0" applyFont="1" applyBorder="1" applyAlignment="1">
      <alignment vertical="center" wrapText="1"/>
    </xf>
    <xf numFmtId="0" fontId="2" fillId="0" borderId="22" xfId="0" applyFont="1" applyBorder="1" applyAlignment="1">
      <alignment vertical="center" wrapText="1"/>
    </xf>
    <xf numFmtId="0" fontId="2" fillId="0" borderId="25" xfId="0" applyFont="1" applyBorder="1" applyAlignment="1">
      <alignment horizontal="left" vertical="center" wrapText="1" shrinkToFit="1"/>
    </xf>
    <xf numFmtId="180" fontId="2" fillId="0" borderId="30" xfId="0" applyNumberFormat="1" applyFont="1" applyBorder="1" applyAlignment="1">
      <alignment vertical="center" wrapText="1"/>
    </xf>
    <xf numFmtId="177" fontId="2" fillId="0" borderId="22" xfId="0" applyNumberFormat="1" applyFont="1" applyBorder="1" applyAlignment="1">
      <alignment horizontal="center" vertical="center" wrapText="1" shrinkToFit="1"/>
    </xf>
    <xf numFmtId="177" fontId="2" fillId="0" borderId="31" xfId="0" applyNumberFormat="1" applyFont="1" applyBorder="1" applyAlignment="1">
      <alignment horizontal="right" vertical="center"/>
    </xf>
    <xf numFmtId="177" fontId="2" fillId="0" borderId="32" xfId="0" applyNumberFormat="1" applyFont="1" applyBorder="1" applyAlignment="1">
      <alignment horizontal="center" vertical="center" wrapText="1" shrinkToFit="1"/>
    </xf>
    <xf numFmtId="179" fontId="2" fillId="0" borderId="31" xfId="0" applyNumberFormat="1" applyFont="1" applyBorder="1" applyAlignment="1">
      <alignment horizontal="right" vertical="center"/>
    </xf>
    <xf numFmtId="178" fontId="2" fillId="0" borderId="12" xfId="0" applyNumberFormat="1" applyFont="1" applyBorder="1" applyAlignment="1">
      <alignment horizontal="right" vertical="center"/>
    </xf>
    <xf numFmtId="177" fontId="2" fillId="0" borderId="35" xfId="0" applyNumberFormat="1" applyFont="1" applyBorder="1" applyAlignment="1">
      <alignment horizontal="right" vertical="center"/>
    </xf>
    <xf numFmtId="179" fontId="2" fillId="0" borderId="35" xfId="0" applyNumberFormat="1" applyFont="1" applyBorder="1" applyAlignment="1">
      <alignment horizontal="right" vertical="center"/>
    </xf>
    <xf numFmtId="177" fontId="2" fillId="0" borderId="0" xfId="0" applyNumberFormat="1" applyFont="1" applyAlignment="1">
      <alignment horizontal="center" vertical="center"/>
    </xf>
    <xf numFmtId="0" fontId="9" fillId="0" borderId="0" xfId="0" applyFont="1" applyAlignment="1">
      <alignment vertical="center" wrapText="1" shrinkToFit="1"/>
    </xf>
    <xf numFmtId="0" fontId="15" fillId="0" borderId="0" xfId="0" applyFont="1">
      <alignment vertical="center"/>
    </xf>
    <xf numFmtId="0" fontId="16" fillId="0" borderId="0" xfId="0" applyFont="1">
      <alignment vertical="center"/>
    </xf>
    <xf numFmtId="0" fontId="7" fillId="0" borderId="0" xfId="0" applyFont="1" applyAlignment="1">
      <alignment horizontal="distributed"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wrapText="1" shrinkToFit="1"/>
    </xf>
    <xf numFmtId="177" fontId="7" fillId="0" borderId="22" xfId="0" applyNumberFormat="1" applyFont="1" applyBorder="1" applyAlignment="1">
      <alignment horizontal="center" vertical="center" wrapText="1" shrinkToFit="1"/>
    </xf>
    <xf numFmtId="0" fontId="7" fillId="0" borderId="22" xfId="0" applyFont="1" applyBorder="1" applyAlignment="1">
      <alignment vertical="center" wrapText="1"/>
    </xf>
    <xf numFmtId="0" fontId="7" fillId="0" borderId="29" xfId="0" applyFont="1" applyBorder="1" applyAlignment="1">
      <alignment horizontal="center" vertical="center" wrapText="1" shrinkToFit="1"/>
    </xf>
    <xf numFmtId="0" fontId="7" fillId="0" borderId="25" xfId="0" applyFont="1" applyBorder="1" applyAlignment="1">
      <alignment horizontal="left" vertical="center" wrapText="1" shrinkToFit="1"/>
    </xf>
    <xf numFmtId="180" fontId="7" fillId="0" borderId="22" xfId="0" applyNumberFormat="1" applyFont="1" applyBorder="1" applyAlignment="1">
      <alignment horizontal="center" vertical="center" wrapText="1" shrinkToFit="1"/>
    </xf>
    <xf numFmtId="180" fontId="7" fillId="0" borderId="36" xfId="0" applyNumberFormat="1" applyFont="1" applyBorder="1" applyAlignment="1">
      <alignment vertical="center" wrapText="1"/>
    </xf>
    <xf numFmtId="0" fontId="7" fillId="0" borderId="28" xfId="0" applyFont="1" applyBorder="1" applyAlignment="1">
      <alignment horizontal="left" vertical="center" wrapText="1" shrinkToFit="1"/>
    </xf>
    <xf numFmtId="0" fontId="2" fillId="0" borderId="28" xfId="0" applyFont="1" applyBorder="1" applyAlignment="1">
      <alignment horizontal="left" vertical="center" wrapText="1" shrinkToFit="1"/>
    </xf>
    <xf numFmtId="0" fontId="2" fillId="0" borderId="34" xfId="0" applyFont="1" applyBorder="1" applyAlignment="1">
      <alignment horizontal="left" vertical="center" wrapText="1" shrinkToFit="1"/>
    </xf>
    <xf numFmtId="0" fontId="2" fillId="0" borderId="0" xfId="0" applyFont="1" applyAlignment="1">
      <alignment horizontal="centerContinuous" vertical="center" shrinkToFit="1"/>
    </xf>
    <xf numFmtId="176" fontId="7" fillId="0" borderId="0" xfId="0" applyNumberFormat="1" applyFont="1" applyAlignment="1">
      <alignment horizontal="center" vertical="center" shrinkToFit="1"/>
    </xf>
    <xf numFmtId="0" fontId="11" fillId="0" borderId="0" xfId="0" applyFont="1" applyAlignment="1">
      <alignment horizontal="center" vertical="center" shrinkToFit="1"/>
    </xf>
    <xf numFmtId="38" fontId="2" fillId="0" borderId="48" xfId="1" applyFont="1" applyFill="1" applyBorder="1" applyAlignment="1" applyProtection="1">
      <alignment horizontal="left" vertical="center"/>
      <protection locked="0"/>
    </xf>
    <xf numFmtId="38" fontId="2" fillId="0" borderId="49" xfId="1" applyFont="1" applyFill="1" applyBorder="1" applyAlignment="1" applyProtection="1">
      <alignment horizontal="left" vertical="center"/>
      <protection locked="0"/>
    </xf>
    <xf numFmtId="38" fontId="2" fillId="0" borderId="48" xfId="1" applyFont="1" applyBorder="1" applyAlignment="1" applyProtection="1">
      <alignment horizontal="left" vertical="center"/>
      <protection locked="0"/>
    </xf>
    <xf numFmtId="38" fontId="2" fillId="0" borderId="9" xfId="1" applyFont="1" applyBorder="1" applyAlignment="1" applyProtection="1">
      <alignment horizontal="left" vertical="center"/>
      <protection locked="0"/>
    </xf>
    <xf numFmtId="0" fontId="7" fillId="0" borderId="50" xfId="0" applyFont="1" applyBorder="1" applyAlignment="1" applyProtection="1">
      <alignment horizontal="center" vertical="center" shrinkToFit="1"/>
      <protection locked="0"/>
    </xf>
    <xf numFmtId="0" fontId="2" fillId="0" borderId="62" xfId="0" applyFont="1" applyBorder="1">
      <alignment vertical="center"/>
    </xf>
    <xf numFmtId="0" fontId="2" fillId="0" borderId="41" xfId="0" applyFont="1" applyBorder="1">
      <alignment vertical="center"/>
    </xf>
    <xf numFmtId="0" fontId="2" fillId="0" borderId="64" xfId="0" applyFont="1" applyBorder="1">
      <alignment vertical="center"/>
    </xf>
    <xf numFmtId="0" fontId="2" fillId="0" borderId="5" xfId="0" applyFont="1" applyBorder="1">
      <alignment vertical="center"/>
    </xf>
    <xf numFmtId="0" fontId="7" fillId="0" borderId="64" xfId="0" applyFont="1" applyBorder="1">
      <alignment vertical="center"/>
    </xf>
    <xf numFmtId="0" fontId="7" fillId="0" borderId="40" xfId="0" applyFont="1" applyBorder="1">
      <alignment vertical="center"/>
    </xf>
    <xf numFmtId="0" fontId="7" fillId="0" borderId="0" xfId="0" applyFont="1" applyAlignment="1" applyProtection="1">
      <alignment vertical="center" wrapText="1"/>
      <protection locked="0"/>
    </xf>
    <xf numFmtId="0" fontId="11" fillId="0" borderId="71" xfId="0" applyFont="1" applyBorder="1" applyAlignment="1">
      <alignment horizontal="center" vertical="center" wrapText="1" shrinkToFit="1"/>
    </xf>
    <xf numFmtId="177" fontId="7" fillId="0" borderId="72" xfId="0" applyNumberFormat="1" applyFont="1" applyBorder="1" applyAlignment="1">
      <alignment horizontal="center" vertical="center" wrapText="1" shrinkToFit="1"/>
    </xf>
    <xf numFmtId="177" fontId="2" fillId="0" borderId="72" xfId="0" applyNumberFormat="1" applyFont="1" applyBorder="1" applyAlignment="1">
      <alignment horizontal="center" vertical="center" shrinkToFit="1"/>
    </xf>
    <xf numFmtId="177" fontId="2" fillId="0" borderId="73" xfId="0" applyNumberFormat="1" applyFont="1" applyBorder="1" applyAlignment="1">
      <alignment horizontal="center" vertical="center" shrinkToFit="1"/>
    </xf>
    <xf numFmtId="177" fontId="7" fillId="0" borderId="22" xfId="0" applyNumberFormat="1" applyFont="1" applyBorder="1" applyAlignment="1">
      <alignment horizontal="center" vertical="center" shrinkToFit="1"/>
    </xf>
    <xf numFmtId="177" fontId="2" fillId="0" borderId="22" xfId="0" applyNumberFormat="1" applyFont="1" applyBorder="1" applyAlignment="1">
      <alignment horizontal="center" vertical="center" shrinkToFit="1"/>
    </xf>
    <xf numFmtId="0" fontId="2" fillId="0" borderId="23" xfId="0" applyFont="1" applyBorder="1" applyAlignment="1">
      <alignment horizontal="center" vertical="center" wrapTex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lignment vertical="center"/>
    </xf>
    <xf numFmtId="0" fontId="7" fillId="0" borderId="33" xfId="0" applyFont="1" applyBorder="1">
      <alignment vertical="center"/>
    </xf>
    <xf numFmtId="0" fontId="19" fillId="0" borderId="0" xfId="0" applyFont="1" applyAlignment="1">
      <alignment horizontal="right" vertical="top"/>
    </xf>
    <xf numFmtId="0" fontId="7" fillId="0" borderId="0" xfId="0" applyFont="1" applyAlignment="1">
      <alignment horizontal="distributed" vertical="center" shrinkToFit="1"/>
    </xf>
    <xf numFmtId="0" fontId="7" fillId="0" borderId="91" xfId="0" applyFont="1" applyBorder="1" applyAlignment="1">
      <alignment horizontal="distributed" vertical="center" shrinkToFit="1"/>
    </xf>
    <xf numFmtId="0" fontId="7" fillId="0" borderId="68" xfId="0" applyFont="1" applyBorder="1" applyAlignment="1">
      <alignment horizontal="distributed" vertical="center" shrinkToFit="1"/>
    </xf>
    <xf numFmtId="0" fontId="7" fillId="0" borderId="92" xfId="0" applyFont="1" applyBorder="1" applyAlignment="1">
      <alignment horizontal="distributed" vertical="center" shrinkToFit="1"/>
    </xf>
    <xf numFmtId="0" fontId="7" fillId="0" borderId="93" xfId="0" applyFont="1" applyBorder="1" applyAlignment="1">
      <alignment horizontal="distributed" vertical="center" shrinkToFit="1"/>
    </xf>
    <xf numFmtId="0" fontId="7" fillId="0" borderId="94" xfId="0" applyFont="1" applyBorder="1" applyAlignment="1">
      <alignment horizontal="distributed" vertical="center" shrinkToFit="1"/>
    </xf>
    <xf numFmtId="0" fontId="2" fillId="0" borderId="77" xfId="0" applyFont="1" applyBorder="1" applyAlignment="1">
      <alignment horizontal="centerContinuous" vertical="center" wrapText="1" shrinkToFit="1"/>
    </xf>
    <xf numFmtId="0" fontId="2" fillId="0" borderId="77" xfId="0" applyFont="1" applyBorder="1" applyAlignment="1">
      <alignment horizontal="centerContinuous" vertical="center"/>
    </xf>
    <xf numFmtId="0" fontId="2" fillId="0" borderId="83" xfId="0" applyFont="1" applyBorder="1">
      <alignment vertical="center"/>
    </xf>
    <xf numFmtId="0" fontId="2" fillId="0" borderId="3" xfId="0" applyFont="1" applyBorder="1">
      <alignment vertical="center"/>
    </xf>
    <xf numFmtId="0" fontId="2" fillId="0" borderId="79" xfId="0" applyFont="1" applyBorder="1">
      <alignment vertical="center"/>
    </xf>
    <xf numFmtId="0" fontId="7" fillId="0" borderId="1" xfId="0" applyFont="1" applyBorder="1" applyAlignment="1">
      <alignment horizontal="center" vertical="center" wrapText="1"/>
    </xf>
    <xf numFmtId="0" fontId="7" fillId="0" borderId="22" xfId="0" applyFont="1" applyBorder="1" applyAlignment="1">
      <alignment horizontal="left" vertical="center" wrapText="1" shrinkToFit="1"/>
    </xf>
    <xf numFmtId="0" fontId="22" fillId="0" borderId="0" xfId="0" applyFont="1" applyAlignment="1">
      <alignment vertical="center" wrapText="1"/>
    </xf>
    <xf numFmtId="0" fontId="22" fillId="0" borderId="0" xfId="0" applyFont="1" applyAlignment="1">
      <alignment vertical="center" wrapText="1" shrinkToFit="1"/>
    </xf>
    <xf numFmtId="0" fontId="7" fillId="0" borderId="0" xfId="0" applyFont="1" applyAlignment="1">
      <alignment vertical="center" wrapText="1" shrinkToFit="1"/>
    </xf>
    <xf numFmtId="0" fontId="7" fillId="0" borderId="0" xfId="0" applyFont="1" applyAlignment="1">
      <alignment vertical="center" wrapText="1"/>
    </xf>
    <xf numFmtId="0" fontId="2" fillId="0" borderId="22" xfId="0" applyFont="1" applyBorder="1" applyAlignment="1">
      <alignment horizontal="center" vertical="center" wrapText="1" shrinkToFit="1"/>
    </xf>
    <xf numFmtId="180" fontId="23" fillId="0" borderId="30" xfId="0" applyNumberFormat="1" applyFont="1" applyBorder="1" applyAlignment="1">
      <alignment vertical="center" wrapText="1"/>
    </xf>
    <xf numFmtId="177" fontId="7" fillId="0" borderId="22" xfId="0" applyNumberFormat="1" applyFont="1" applyBorder="1" applyAlignment="1">
      <alignment horizontal="center" vertical="top" wrapText="1" shrinkToFit="1"/>
    </xf>
    <xf numFmtId="0" fontId="2" fillId="0" borderId="19" xfId="0" applyFont="1" applyBorder="1" applyAlignment="1">
      <alignment horizontal="center" vertical="center" shrinkToFit="1"/>
    </xf>
    <xf numFmtId="38" fontId="2" fillId="0" borderId="52" xfId="1" applyFont="1" applyFill="1" applyBorder="1" applyAlignment="1" applyProtection="1">
      <alignment horizontal="center" vertical="top" wrapText="1" shrinkToFit="1"/>
      <protection locked="0"/>
    </xf>
    <xf numFmtId="38" fontId="2" fillId="0" borderId="59" xfId="1" applyFont="1" applyFill="1" applyBorder="1" applyAlignment="1" applyProtection="1">
      <alignment horizontal="center" vertical="top" wrapText="1" shrinkToFit="1"/>
      <protection locked="0"/>
    </xf>
    <xf numFmtId="38" fontId="2" fillId="0" borderId="45" xfId="1" applyFont="1" applyFill="1" applyBorder="1" applyAlignment="1" applyProtection="1">
      <alignment horizontal="center" vertical="top" wrapText="1" shrinkToFit="1"/>
      <protection locked="0"/>
    </xf>
    <xf numFmtId="0" fontId="7" fillId="0" borderId="55" xfId="0" applyFont="1" applyBorder="1" applyAlignment="1" applyProtection="1">
      <alignment horizontal="center" vertical="top" wrapText="1" shrinkToFit="1"/>
      <protection locked="0"/>
    </xf>
    <xf numFmtId="0" fontId="7" fillId="0" borderId="77" xfId="0" applyFont="1" applyBorder="1" applyAlignment="1" applyProtection="1">
      <alignment horizontal="center" vertical="top" wrapText="1" shrinkToFit="1"/>
      <protection locked="0"/>
    </xf>
    <xf numFmtId="0" fontId="7" fillId="0" borderId="78" xfId="0" applyFont="1" applyBorder="1" applyAlignment="1" applyProtection="1">
      <alignment horizontal="center" vertical="top" wrapText="1" shrinkToFit="1"/>
      <protection locked="0"/>
    </xf>
    <xf numFmtId="0" fontId="2" fillId="0" borderId="0" xfId="0" applyFont="1" applyAlignment="1" applyProtection="1">
      <alignment vertical="center" wrapText="1"/>
      <protection locked="0"/>
    </xf>
    <xf numFmtId="0" fontId="15" fillId="0" borderId="100" xfId="0" applyFont="1" applyBorder="1" applyAlignment="1">
      <alignment horizontal="center" vertical="center"/>
    </xf>
    <xf numFmtId="0" fontId="15" fillId="0" borderId="102" xfId="0" applyFont="1" applyBorder="1" applyAlignment="1">
      <alignment horizontal="center" vertical="center"/>
    </xf>
    <xf numFmtId="0" fontId="7" fillId="0" borderId="1" xfId="0" applyFont="1" applyBorder="1" applyAlignment="1">
      <alignment vertical="center" wrapText="1"/>
    </xf>
    <xf numFmtId="0" fontId="7" fillId="0" borderId="19" xfId="0" applyFont="1" applyBorder="1" applyAlignment="1">
      <alignment vertical="center" wrapText="1"/>
    </xf>
    <xf numFmtId="0" fontId="7" fillId="0" borderId="96" xfId="0" applyFont="1" applyBorder="1" applyAlignment="1">
      <alignment vertical="center" wrapText="1"/>
    </xf>
    <xf numFmtId="0" fontId="7" fillId="0" borderId="27" xfId="0" applyFont="1" applyBorder="1" applyAlignment="1">
      <alignment vertical="center" wrapText="1"/>
    </xf>
    <xf numFmtId="0" fontId="7" fillId="0" borderId="60" xfId="0" applyFont="1" applyBorder="1" applyAlignment="1">
      <alignment vertical="center" wrapText="1"/>
    </xf>
    <xf numFmtId="0" fontId="0" fillId="0" borderId="0" xfId="0" applyAlignment="1">
      <alignment vertical="center" wrapText="1"/>
    </xf>
    <xf numFmtId="0" fontId="18" fillId="0" borderId="0" xfId="0" applyFont="1" applyAlignment="1">
      <alignment vertical="center" wrapText="1"/>
    </xf>
    <xf numFmtId="0" fontId="7" fillId="0" borderId="79" xfId="0" applyFont="1" applyBorder="1" applyAlignment="1">
      <alignment vertical="center" wrapText="1"/>
    </xf>
    <xf numFmtId="0" fontId="0" fillId="0" borderId="79" xfId="0" applyBorder="1">
      <alignment vertical="center"/>
    </xf>
    <xf numFmtId="0" fontId="7" fillId="0" borderId="4" xfId="0" applyFont="1" applyBorder="1" applyAlignment="1">
      <alignment vertical="center" wrapText="1"/>
    </xf>
    <xf numFmtId="0" fontId="7" fillId="0" borderId="126" xfId="0" applyFont="1" applyBorder="1" applyAlignment="1">
      <alignment vertical="center" wrapText="1"/>
    </xf>
    <xf numFmtId="0" fontId="7" fillId="0" borderId="127" xfId="0" applyFont="1" applyBorder="1" applyAlignment="1">
      <alignment vertical="center" wrapText="1"/>
    </xf>
    <xf numFmtId="0" fontId="7" fillId="0" borderId="128" xfId="0" applyFont="1" applyBorder="1" applyAlignment="1">
      <alignment vertical="center" wrapText="1"/>
    </xf>
    <xf numFmtId="0" fontId="7" fillId="0" borderId="5" xfId="0" applyFont="1" applyBorder="1" applyAlignment="1">
      <alignment vertical="center" wrapText="1"/>
    </xf>
    <xf numFmtId="0" fontId="7" fillId="0" borderId="81" xfId="0" applyFont="1" applyBorder="1" applyAlignment="1">
      <alignment vertical="center" wrapText="1"/>
    </xf>
    <xf numFmtId="0" fontId="7" fillId="0" borderId="41" xfId="0" applyFont="1" applyBorder="1" applyAlignment="1">
      <alignment vertical="center" wrapText="1"/>
    </xf>
    <xf numFmtId="0" fontId="2" fillId="0" borderId="5" xfId="0" applyFont="1" applyBorder="1" applyAlignment="1">
      <alignment vertical="center" wrapText="1"/>
    </xf>
    <xf numFmtId="0" fontId="2" fillId="0" borderId="81" xfId="0" applyFont="1" applyBorder="1" applyAlignment="1">
      <alignment vertical="center" wrapText="1"/>
    </xf>
    <xf numFmtId="0" fontId="2" fillId="0" borderId="41" xfId="0" applyFont="1" applyBorder="1" applyAlignment="1">
      <alignment vertical="center" wrapText="1"/>
    </xf>
    <xf numFmtId="0" fontId="7" fillId="0" borderId="10" xfId="0" applyFont="1" applyBorder="1" applyAlignment="1">
      <alignment vertical="center" wrapText="1"/>
    </xf>
    <xf numFmtId="0" fontId="7" fillId="0" borderId="33" xfId="0" applyFont="1" applyBorder="1" applyAlignment="1">
      <alignment vertical="center" wrapText="1"/>
    </xf>
    <xf numFmtId="0" fontId="7" fillId="0" borderId="129" xfId="0" applyFont="1" applyBorder="1" applyAlignment="1">
      <alignment vertical="center" wrapText="1"/>
    </xf>
    <xf numFmtId="0" fontId="7" fillId="0" borderId="130" xfId="0" applyFont="1" applyBorder="1" applyAlignment="1">
      <alignment vertical="center" wrapText="1"/>
    </xf>
    <xf numFmtId="0" fontId="7" fillId="0" borderId="131" xfId="0" applyFont="1" applyBorder="1" applyAlignment="1">
      <alignment vertical="center" wrapText="1"/>
    </xf>
    <xf numFmtId="0" fontId="7" fillId="0" borderId="11" xfId="0" applyFont="1" applyBorder="1" applyAlignment="1">
      <alignment vertical="center" wrapText="1"/>
    </xf>
    <xf numFmtId="0" fontId="7" fillId="0" borderId="87" xfId="0" applyFont="1" applyBorder="1" applyAlignment="1">
      <alignment vertical="center" wrapText="1"/>
    </xf>
    <xf numFmtId="0" fontId="7" fillId="0" borderId="63" xfId="0" applyFont="1" applyBorder="1" applyAlignment="1">
      <alignment vertical="center"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85" xfId="0" applyFont="1" applyBorder="1" applyAlignment="1">
      <alignment vertical="center" wrapText="1"/>
    </xf>
    <xf numFmtId="0" fontId="2" fillId="0" borderId="85" xfId="0" applyFont="1" applyBorder="1" applyAlignment="1">
      <alignment vertical="center" wrapText="1"/>
    </xf>
    <xf numFmtId="0" fontId="7" fillId="0" borderId="90" xfId="0" applyFont="1" applyBorder="1" applyAlignment="1">
      <alignment vertical="center" wrapText="1"/>
    </xf>
    <xf numFmtId="0" fontId="7" fillId="0" borderId="126"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0" fontId="7" fillId="0" borderId="131" xfId="0" applyFont="1" applyBorder="1" applyAlignment="1">
      <alignment horizontal="center" vertical="center" wrapText="1"/>
    </xf>
    <xf numFmtId="38" fontId="4" fillId="2" borderId="100" xfId="0" applyNumberFormat="1" applyFont="1" applyFill="1" applyBorder="1" applyAlignment="1">
      <alignment horizontal="center" vertical="center" wrapText="1"/>
    </xf>
    <xf numFmtId="0" fontId="7" fillId="0" borderId="22"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38" fontId="4" fillId="2" borderId="126" xfId="0" applyNumberFormat="1" applyFont="1" applyFill="1" applyBorder="1" applyAlignment="1">
      <alignment horizontal="center" vertical="center" wrapText="1"/>
    </xf>
    <xf numFmtId="0" fontId="15" fillId="0" borderId="126" xfId="0" applyFont="1" applyBorder="1" applyAlignment="1">
      <alignment horizontal="center" vertical="center"/>
    </xf>
    <xf numFmtId="0" fontId="21" fillId="0" borderId="145" xfId="0" applyFont="1" applyBorder="1" applyAlignment="1" applyProtection="1">
      <alignment horizontal="center" vertical="center"/>
      <protection locked="0"/>
    </xf>
    <xf numFmtId="0" fontId="15" fillId="0" borderId="146" xfId="0" applyFont="1" applyBorder="1" applyAlignment="1">
      <alignment horizontal="center" vertical="center"/>
    </xf>
    <xf numFmtId="0" fontId="21" fillId="0" borderId="147" xfId="0" applyFont="1" applyBorder="1" applyAlignment="1" applyProtection="1">
      <alignment horizontal="center" vertical="center"/>
      <protection locked="0"/>
    </xf>
    <xf numFmtId="0" fontId="7" fillId="2" borderId="148" xfId="0" applyFont="1" applyFill="1" applyBorder="1" applyAlignment="1">
      <alignment horizontal="center" vertical="center" wrapText="1" shrinkToFit="1"/>
    </xf>
    <xf numFmtId="0" fontId="7" fillId="2" borderId="77" xfId="0" applyFont="1" applyFill="1" applyBorder="1" applyAlignment="1">
      <alignment horizontal="center" vertical="center" wrapText="1" shrinkToFit="1"/>
    </xf>
    <xf numFmtId="0" fontId="7" fillId="2" borderId="149" xfId="0" applyFont="1" applyFill="1" applyBorder="1" applyAlignment="1">
      <alignment horizontal="center" vertical="center" wrapText="1" shrinkToFit="1"/>
    </xf>
    <xf numFmtId="0" fontId="21" fillId="0" borderId="84" xfId="0" applyFont="1" applyBorder="1">
      <alignment vertical="center"/>
    </xf>
    <xf numFmtId="0" fontId="21" fillId="0" borderId="81" xfId="0" applyFont="1" applyBorder="1">
      <alignment vertical="center"/>
    </xf>
    <xf numFmtId="0" fontId="21" fillId="0" borderId="82" xfId="0" applyFont="1" applyBorder="1">
      <alignment vertical="center"/>
    </xf>
    <xf numFmtId="0" fontId="21" fillId="0" borderId="80" xfId="0" applyFont="1" applyBorder="1">
      <alignment vertical="center"/>
    </xf>
    <xf numFmtId="0" fontId="21" fillId="0" borderId="85" xfId="0" applyFont="1" applyBorder="1">
      <alignment vertical="center"/>
    </xf>
    <xf numFmtId="0" fontId="21" fillId="0" borderId="154" xfId="0" applyFont="1" applyBorder="1">
      <alignment vertical="center"/>
    </xf>
    <xf numFmtId="0" fontId="21" fillId="0" borderId="86" xfId="0" applyFont="1" applyBorder="1">
      <alignment vertical="center"/>
    </xf>
    <xf numFmtId="0" fontId="21" fillId="0" borderId="87" xfId="0" applyFont="1" applyBorder="1">
      <alignment vertical="center"/>
    </xf>
    <xf numFmtId="0" fontId="21" fillId="0" borderId="88" xfId="0" applyFont="1" applyBorder="1">
      <alignment vertical="center"/>
    </xf>
    <xf numFmtId="0" fontId="21" fillId="0" borderId="89" xfId="0" applyFont="1" applyBorder="1">
      <alignment vertical="center"/>
    </xf>
    <xf numFmtId="0" fontId="21" fillId="0" borderId="90" xfId="0" applyFont="1" applyBorder="1">
      <alignment vertical="center"/>
    </xf>
    <xf numFmtId="0" fontId="12" fillId="0" borderId="0" xfId="0" applyFont="1" applyAlignment="1">
      <alignment horizontal="left" vertical="top" wrapText="1"/>
    </xf>
    <xf numFmtId="0" fontId="20" fillId="0" borderId="27" xfId="0" applyFont="1" applyBorder="1" applyAlignment="1">
      <alignment horizontal="center" vertical="center"/>
    </xf>
    <xf numFmtId="0" fontId="7" fillId="2" borderId="27" xfId="0" applyFont="1" applyFill="1" applyBorder="1" applyAlignment="1">
      <alignment vertical="center" wrapText="1"/>
    </xf>
    <xf numFmtId="38" fontId="7" fillId="0" borderId="67" xfId="1" applyFont="1" applyFill="1" applyBorder="1" applyAlignment="1" applyProtection="1">
      <alignment horizontal="center" vertical="top" wrapText="1"/>
      <protection locked="0"/>
    </xf>
    <xf numFmtId="38" fontId="7" fillId="0" borderId="53" xfId="1" applyFont="1" applyFill="1" applyBorder="1" applyAlignment="1" applyProtection="1">
      <alignment horizontal="center" vertical="top" wrapText="1"/>
      <protection locked="0"/>
    </xf>
    <xf numFmtId="38" fontId="2" fillId="0" borderId="50" xfId="1" applyFont="1" applyFill="1" applyBorder="1" applyAlignment="1" applyProtection="1">
      <alignment horizontal="center" vertical="top" wrapText="1"/>
      <protection locked="0"/>
    </xf>
    <xf numFmtId="38" fontId="2" fillId="0" borderId="44" xfId="1" applyFont="1" applyFill="1" applyBorder="1" applyAlignment="1" applyProtection="1">
      <alignment horizontal="center" vertical="top" wrapText="1"/>
      <protection locked="0"/>
    </xf>
    <xf numFmtId="0" fontId="2" fillId="0" borderId="0" xfId="0" applyFont="1" applyAlignment="1">
      <alignment horizontal="left" vertical="center" indent="1" shrinkToFit="1"/>
    </xf>
    <xf numFmtId="0" fontId="2" fillId="0" borderId="5" xfId="0" applyFont="1" applyBorder="1" applyAlignment="1">
      <alignment horizontal="left" vertical="center" wrapText="1" shrinkToFit="1"/>
    </xf>
    <xf numFmtId="0" fontId="2" fillId="0" borderId="11" xfId="0" applyFont="1" applyBorder="1" applyAlignment="1">
      <alignment horizontal="left" vertical="center" wrapText="1" shrinkToFit="1"/>
    </xf>
    <xf numFmtId="177" fontId="13" fillId="0" borderId="155" xfId="0" applyNumberFormat="1" applyFont="1" applyBorder="1" applyAlignment="1">
      <alignment horizontal="right" vertical="center"/>
    </xf>
    <xf numFmtId="0" fontId="7" fillId="0" borderId="15" xfId="0" applyFont="1" applyBorder="1" applyAlignment="1">
      <alignment horizontal="distributed" vertical="center"/>
    </xf>
    <xf numFmtId="0" fontId="7" fillId="0" borderId="79" xfId="0" applyFont="1" applyBorder="1">
      <alignment vertical="center"/>
    </xf>
    <xf numFmtId="0" fontId="7" fillId="0" borderId="5" xfId="0" applyFont="1" applyBorder="1" applyAlignment="1">
      <alignment horizontal="center" vertical="center" wrapText="1" shrinkToFit="1"/>
    </xf>
    <xf numFmtId="0" fontId="2" fillId="0" borderId="5" xfId="0" applyFont="1" applyBorder="1" applyAlignment="1">
      <alignment horizontal="center" vertical="center" wrapText="1" shrinkToFit="1"/>
    </xf>
    <xf numFmtId="38" fontId="2" fillId="0" borderId="47" xfId="1" applyFont="1" applyFill="1" applyBorder="1" applyAlignment="1" applyProtection="1">
      <alignment horizontal="left" vertical="top"/>
      <protection locked="0"/>
    </xf>
    <xf numFmtId="38" fontId="7" fillId="0" borderId="8" xfId="1" applyFont="1" applyFill="1" applyBorder="1" applyAlignment="1" applyProtection="1">
      <alignment horizontal="left" vertical="top"/>
      <protection locked="0"/>
    </xf>
    <xf numFmtId="38" fontId="2" fillId="0" borderId="51" xfId="1" applyFont="1" applyFill="1" applyBorder="1" applyAlignment="1" applyProtection="1">
      <alignment horizontal="center" vertical="top" wrapText="1"/>
      <protection locked="0"/>
    </xf>
    <xf numFmtId="38" fontId="2" fillId="0" borderId="54" xfId="1" applyFont="1" applyFill="1" applyBorder="1" applyAlignment="1" applyProtection="1">
      <alignment horizontal="center" vertical="top" wrapText="1"/>
      <protection locked="0"/>
    </xf>
    <xf numFmtId="38" fontId="2" fillId="0" borderId="58" xfId="1" applyFont="1" applyFill="1" applyBorder="1" applyAlignment="1" applyProtection="1">
      <alignment horizontal="center" vertical="top" wrapText="1"/>
      <protection locked="0"/>
    </xf>
    <xf numFmtId="0" fontId="7" fillId="0" borderId="57" xfId="0" applyFont="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19" fillId="0" borderId="0" xfId="0" applyFont="1" applyAlignment="1">
      <alignment vertical="top" wrapText="1"/>
    </xf>
    <xf numFmtId="0" fontId="21" fillId="0" borderId="0" xfId="0" applyFont="1">
      <alignment vertical="center"/>
    </xf>
    <xf numFmtId="0" fontId="25" fillId="0" borderId="22" xfId="2" applyFont="1" applyBorder="1" applyAlignment="1">
      <alignment horizontal="center" vertical="center" wrapText="1" shrinkToFit="1"/>
    </xf>
    <xf numFmtId="0" fontId="25" fillId="0" borderId="2" xfId="2" applyFont="1" applyBorder="1"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33" xfId="0" applyFont="1" applyBorder="1" applyAlignment="1">
      <alignment vertical="center" wrapText="1"/>
    </xf>
    <xf numFmtId="0" fontId="2" fillId="0" borderId="22" xfId="0" applyFont="1" applyBorder="1" applyAlignment="1">
      <alignment horizontal="center" vertical="center" wrapText="1"/>
    </xf>
    <xf numFmtId="176" fontId="7" fillId="2" borderId="100" xfId="0" applyNumberFormat="1" applyFont="1" applyFill="1" applyBorder="1" applyAlignment="1">
      <alignment horizontal="center" vertical="top" wrapText="1" shrinkToFit="1"/>
    </xf>
    <xf numFmtId="176" fontId="7" fillId="2" borderId="27" xfId="0" applyNumberFormat="1" applyFont="1" applyFill="1" applyBorder="1" applyAlignment="1">
      <alignment horizontal="center" vertical="top" wrapText="1" shrinkToFit="1"/>
    </xf>
    <xf numFmtId="176" fontId="7" fillId="2" borderId="101" xfId="0" applyNumberFormat="1" applyFont="1" applyFill="1" applyBorder="1" applyAlignment="1">
      <alignment horizontal="center" vertical="top" wrapText="1" shrinkToFit="1"/>
    </xf>
    <xf numFmtId="0" fontId="2" fillId="0" borderId="161" xfId="0" applyFont="1" applyBorder="1">
      <alignment vertical="center"/>
    </xf>
    <xf numFmtId="0" fontId="2" fillId="0" borderId="162" xfId="0" applyFont="1" applyBorder="1">
      <alignment vertical="center"/>
    </xf>
    <xf numFmtId="0" fontId="2" fillId="0" borderId="63" xfId="0" applyFont="1" applyBorder="1">
      <alignment vertical="center"/>
    </xf>
    <xf numFmtId="0" fontId="2" fillId="0" borderId="11" xfId="0" applyFont="1" applyBorder="1">
      <alignment vertical="center"/>
    </xf>
    <xf numFmtId="0" fontId="7" fillId="0" borderId="162" xfId="0" applyFont="1" applyBorder="1">
      <alignment vertical="center"/>
    </xf>
    <xf numFmtId="0" fontId="7" fillId="0" borderId="12" xfId="0" applyFont="1" applyBorder="1">
      <alignment vertical="center"/>
    </xf>
    <xf numFmtId="0" fontId="0" fillId="3" borderId="0" xfId="0" applyFill="1" applyAlignment="1">
      <alignment vertical="center" wrapText="1"/>
    </xf>
    <xf numFmtId="0" fontId="7" fillId="0" borderId="95" xfId="0" applyFont="1" applyBorder="1" applyAlignment="1">
      <alignment horizontal="distributed" vertical="center"/>
    </xf>
    <xf numFmtId="0" fontId="21" fillId="0" borderId="100" xfId="0" applyFont="1" applyBorder="1" applyAlignment="1">
      <alignment horizontal="center" vertical="center"/>
    </xf>
    <xf numFmtId="0" fontId="21" fillId="0" borderId="27" xfId="0" applyFont="1" applyBorder="1" applyAlignment="1">
      <alignment horizontal="center" vertical="center"/>
    </xf>
    <xf numFmtId="0" fontId="21" fillId="0" borderId="101" xfId="0" applyFont="1" applyBorder="1" applyAlignment="1">
      <alignment horizontal="center" vertical="center"/>
    </xf>
    <xf numFmtId="0" fontId="21" fillId="0" borderId="102" xfId="0" applyFont="1" applyBorder="1" applyAlignment="1">
      <alignment horizontal="center" vertical="center"/>
    </xf>
    <xf numFmtId="0" fontId="21" fillId="0" borderId="103" xfId="0" applyFont="1" applyBorder="1" applyAlignment="1">
      <alignment horizontal="center" vertical="center"/>
    </xf>
    <xf numFmtId="0" fontId="21" fillId="0" borderId="104" xfId="0" applyFont="1" applyBorder="1" applyAlignment="1">
      <alignment horizontal="center" vertical="center"/>
    </xf>
    <xf numFmtId="0" fontId="4" fillId="0" borderId="10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102" xfId="0" applyFont="1" applyBorder="1" applyAlignment="1">
      <alignment horizontal="center" vertical="center" shrinkToFit="1"/>
    </xf>
    <xf numFmtId="0" fontId="4" fillId="0" borderId="103" xfId="0" applyFont="1" applyBorder="1" applyAlignment="1">
      <alignment horizontal="center" vertical="center" shrinkToFit="1"/>
    </xf>
    <xf numFmtId="0" fontId="4" fillId="0" borderId="104" xfId="0" applyFont="1" applyBorder="1" applyAlignment="1">
      <alignment horizontal="center" vertical="center" shrinkToFit="1"/>
    </xf>
    <xf numFmtId="0" fontId="28" fillId="0" borderId="79" xfId="0" applyFont="1" applyBorder="1">
      <alignment vertical="center"/>
    </xf>
    <xf numFmtId="0" fontId="12" fillId="0" borderId="0" xfId="0" applyFont="1" applyAlignment="1">
      <alignment vertical="top" wrapText="1"/>
    </xf>
    <xf numFmtId="0" fontId="7" fillId="0" borderId="56" xfId="0" applyFont="1" applyBorder="1" applyAlignment="1" applyProtection="1">
      <alignment horizontal="center" vertical="center"/>
      <protection locked="0"/>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0" fillId="0" borderId="102" xfId="0" applyFont="1" applyBorder="1" applyAlignment="1">
      <alignment horizontal="center" vertical="center"/>
    </xf>
    <xf numFmtId="0" fontId="20" fillId="0" borderId="103" xfId="0" applyFont="1" applyBorder="1" applyAlignment="1">
      <alignment horizontal="center" vertical="center"/>
    </xf>
    <xf numFmtId="0" fontId="20" fillId="0" borderId="104" xfId="0" applyFont="1" applyBorder="1" applyAlignment="1">
      <alignment horizontal="center" vertical="center"/>
    </xf>
    <xf numFmtId="0" fontId="7" fillId="0" borderId="0" xfId="0" quotePrefix="1" applyFont="1" applyAlignment="1">
      <alignment vertical="center" wrapText="1"/>
    </xf>
    <xf numFmtId="0" fontId="7" fillId="0" borderId="27" xfId="0" applyFont="1" applyBorder="1" applyAlignment="1" applyProtection="1">
      <alignment horizontal="center" vertical="center" wrapText="1" shrinkToFit="1"/>
      <protection locked="0"/>
    </xf>
    <xf numFmtId="0" fontId="7" fillId="0" borderId="60" xfId="0" applyFont="1" applyBorder="1" applyAlignment="1" applyProtection="1">
      <alignment horizontal="center" vertical="center" wrapText="1" shrinkToFit="1"/>
      <protection locked="0"/>
    </xf>
    <xf numFmtId="0" fontId="7" fillId="0" borderId="33" xfId="0" applyFont="1" applyBorder="1" applyAlignment="1" applyProtection="1">
      <alignment horizontal="center" vertical="center" wrapText="1" shrinkToFit="1"/>
      <protection locked="0"/>
    </xf>
    <xf numFmtId="0" fontId="7" fillId="0" borderId="61" xfId="0" applyFont="1" applyBorder="1" applyAlignment="1" applyProtection="1">
      <alignment horizontal="center" vertical="center" wrapText="1" shrinkToFit="1"/>
      <protection locked="0"/>
    </xf>
    <xf numFmtId="0" fontId="7" fillId="2" borderId="100" xfId="0" applyFont="1" applyFill="1" applyBorder="1" applyAlignment="1">
      <alignment vertical="center" wrapText="1"/>
    </xf>
    <xf numFmtId="0" fontId="7" fillId="2" borderId="101" xfId="0" applyFont="1" applyFill="1" applyBorder="1" applyAlignment="1">
      <alignment vertical="center" wrapText="1"/>
    </xf>
    <xf numFmtId="0" fontId="15" fillId="0" borderId="27" xfId="0" applyFont="1" applyBorder="1" applyAlignment="1">
      <alignment horizontal="center" vertical="center"/>
    </xf>
    <xf numFmtId="0" fontId="15" fillId="0" borderId="101" xfId="0" applyFont="1" applyBorder="1" applyAlignment="1">
      <alignment horizontal="center" vertical="center"/>
    </xf>
    <xf numFmtId="0" fontId="2" fillId="0" borderId="168" xfId="0" applyFont="1" applyBorder="1" applyAlignment="1">
      <alignment horizontal="center" vertical="center" shrinkToFit="1"/>
    </xf>
    <xf numFmtId="0" fontId="2" fillId="0" borderId="169" xfId="0" applyFont="1" applyBorder="1" applyAlignment="1">
      <alignment horizontal="center" vertical="center" shrinkToFit="1"/>
    </xf>
    <xf numFmtId="0" fontId="6" fillId="0" borderId="0" xfId="0" applyFont="1" applyAlignment="1">
      <alignment horizontal="center" vertical="center"/>
    </xf>
    <xf numFmtId="0" fontId="30" fillId="0" borderId="0" xfId="0" applyFont="1" applyAlignment="1">
      <alignment horizontal="center" vertical="center" shrinkToFit="1"/>
    </xf>
    <xf numFmtId="0" fontId="7" fillId="0" borderId="0" xfId="0" applyFont="1" applyAlignment="1">
      <alignment horizontal="right" vertical="center" textRotation="255"/>
    </xf>
    <xf numFmtId="0" fontId="2" fillId="0" borderId="15" xfId="0" applyFont="1" applyBorder="1" applyAlignment="1">
      <alignment vertical="center" shrinkToFi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2" borderId="27" xfId="0" applyFont="1" applyFill="1" applyBorder="1" applyAlignment="1">
      <alignment horizontal="center" vertical="center" wrapText="1"/>
    </xf>
    <xf numFmtId="0" fontId="7" fillId="2" borderId="101" xfId="0" applyFont="1" applyFill="1" applyBorder="1" applyAlignment="1">
      <alignment horizontal="center" vertical="center" wrapText="1"/>
    </xf>
    <xf numFmtId="0" fontId="7" fillId="0" borderId="0" xfId="0" applyFont="1" applyAlignment="1">
      <alignment horizontal="center" vertical="center" wrapText="1"/>
    </xf>
    <xf numFmtId="0" fontId="26" fillId="2" borderId="145" xfId="0" applyFont="1" applyFill="1" applyBorder="1" applyAlignment="1" applyProtection="1">
      <alignment horizontal="center" vertical="center" wrapText="1"/>
      <protection locked="0"/>
    </xf>
    <xf numFmtId="0" fontId="7" fillId="0" borderId="160" xfId="0" applyFont="1" applyBorder="1" applyAlignment="1">
      <alignment horizontal="center" vertical="top" wrapText="1"/>
    </xf>
    <xf numFmtId="0" fontId="7" fillId="0" borderId="94" xfId="0" applyFont="1" applyBorder="1" applyAlignment="1">
      <alignment horizontal="center" vertical="top" wrapText="1"/>
    </xf>
    <xf numFmtId="0" fontId="7" fillId="2" borderId="10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01" xfId="0" applyFont="1" applyFill="1" applyBorder="1" applyAlignment="1">
      <alignment horizontal="center" vertical="center" wrapText="1"/>
    </xf>
    <xf numFmtId="0" fontId="21" fillId="2" borderId="97" xfId="0" applyFont="1" applyFill="1" applyBorder="1" applyAlignment="1">
      <alignment horizontal="center" vertical="center"/>
    </xf>
    <xf numFmtId="0" fontId="21" fillId="2" borderId="98" xfId="0" applyFont="1" applyFill="1" applyBorder="1" applyAlignment="1">
      <alignment horizontal="center" vertical="center"/>
    </xf>
    <xf numFmtId="0" fontId="21" fillId="2" borderId="99" xfId="0" applyFont="1" applyFill="1" applyBorder="1" applyAlignment="1">
      <alignment horizontal="center" vertical="center"/>
    </xf>
    <xf numFmtId="0" fontId="10" fillId="0" borderId="15"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7" fillId="0" borderId="159" xfId="0" applyFont="1" applyBorder="1" applyAlignment="1">
      <alignment horizontal="center" vertical="top" wrapText="1"/>
    </xf>
    <xf numFmtId="0" fontId="7" fillId="0" borderId="92" xfId="0" applyFont="1" applyBorder="1" applyAlignment="1">
      <alignment horizontal="center" vertical="top" wrapText="1"/>
    </xf>
    <xf numFmtId="0" fontId="7" fillId="0" borderId="157" xfId="0" applyFont="1" applyBorder="1" applyAlignment="1">
      <alignment horizontal="center" vertical="top" wrapText="1"/>
    </xf>
    <xf numFmtId="0" fontId="7" fillId="0" borderId="93" xfId="0" applyFont="1" applyBorder="1" applyAlignment="1">
      <alignment horizontal="center" vertical="top" wrapText="1"/>
    </xf>
    <xf numFmtId="0" fontId="7" fillId="0" borderId="158" xfId="0" applyFont="1" applyBorder="1" applyAlignment="1">
      <alignment horizontal="center" vertical="top" wrapText="1"/>
    </xf>
    <xf numFmtId="0" fontId="7" fillId="0" borderId="68" xfId="0" applyFont="1" applyBorder="1" applyAlignment="1">
      <alignment horizontal="center" vertical="top" wrapText="1"/>
    </xf>
    <xf numFmtId="0" fontId="7" fillId="0" borderId="156" xfId="0" applyFont="1" applyBorder="1" applyAlignment="1">
      <alignment horizontal="center" vertical="top" wrapText="1"/>
    </xf>
    <xf numFmtId="0" fontId="7" fillId="0" borderId="125" xfId="0" applyFont="1" applyBorder="1" applyAlignment="1">
      <alignment horizontal="center" vertical="top" wrapText="1"/>
    </xf>
    <xf numFmtId="0" fontId="7" fillId="0" borderId="120" xfId="0" applyFont="1" applyBorder="1" applyAlignment="1">
      <alignment horizontal="center" vertical="top" wrapText="1"/>
    </xf>
    <xf numFmtId="0" fontId="7" fillId="0" borderId="124" xfId="0" applyFont="1" applyBorder="1" applyAlignment="1">
      <alignment horizontal="center" vertical="top" wrapText="1"/>
    </xf>
    <xf numFmtId="0" fontId="7" fillId="0" borderId="119" xfId="0" applyFont="1" applyBorder="1" applyAlignment="1">
      <alignment horizontal="center" vertical="top" wrapText="1"/>
    </xf>
    <xf numFmtId="0" fontId="7" fillId="0" borderId="123" xfId="0" applyFont="1" applyBorder="1" applyAlignment="1">
      <alignment horizontal="center" vertical="top" wrapText="1"/>
    </xf>
    <xf numFmtId="0" fontId="2" fillId="0" borderId="27" xfId="0" applyFont="1" applyBorder="1" applyAlignment="1">
      <alignment horizontal="center" vertical="center" wrapText="1" shrinkToFit="1"/>
    </xf>
    <xf numFmtId="0" fontId="7" fillId="0" borderId="105" xfId="0" applyFont="1" applyBorder="1" applyAlignment="1" applyProtection="1">
      <alignment horizontal="center" vertical="center"/>
      <protection locked="0"/>
    </xf>
    <xf numFmtId="0" fontId="7" fillId="0" borderId="106" xfId="0" applyFont="1" applyBorder="1" applyAlignment="1" applyProtection="1">
      <alignment horizontal="center" vertical="center"/>
      <protection locked="0"/>
    </xf>
    <xf numFmtId="0" fontId="29" fillId="0" borderId="18" xfId="0" applyFont="1" applyBorder="1" applyAlignment="1">
      <alignment horizontal="center" vertical="center"/>
    </xf>
    <xf numFmtId="0" fontId="15" fillId="2" borderId="97" xfId="0" applyFont="1" applyFill="1" applyBorder="1" applyAlignment="1">
      <alignment horizontal="center" vertical="center" shrinkToFit="1"/>
    </xf>
    <xf numFmtId="0" fontId="15" fillId="2" borderId="98" xfId="0" applyFont="1" applyFill="1" applyBorder="1" applyAlignment="1">
      <alignment horizontal="center" vertical="center" shrinkToFit="1"/>
    </xf>
    <xf numFmtId="0" fontId="15" fillId="2" borderId="99" xfId="0" applyFont="1" applyFill="1" applyBorder="1" applyAlignment="1">
      <alignment horizontal="center" vertical="center" shrinkToFit="1"/>
    </xf>
    <xf numFmtId="0" fontId="7" fillId="0" borderId="7"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14" xfId="0" applyFont="1" applyBorder="1" applyAlignment="1">
      <alignment horizontal="center" vertical="center" wrapText="1"/>
    </xf>
    <xf numFmtId="0" fontId="7" fillId="0" borderId="136" xfId="0" applyFont="1" applyBorder="1" applyAlignment="1">
      <alignment horizontal="center" vertical="center" wrapText="1"/>
    </xf>
    <xf numFmtId="0" fontId="7" fillId="0" borderId="137"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133"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138" xfId="0" applyFont="1" applyBorder="1" applyAlignment="1">
      <alignment horizontal="center" vertical="center" wrapText="1"/>
    </xf>
    <xf numFmtId="0" fontId="7" fillId="0" borderId="139" xfId="0" applyFont="1" applyBorder="1" applyAlignment="1">
      <alignment horizontal="center" vertical="center" wrapText="1"/>
    </xf>
    <xf numFmtId="0" fontId="7" fillId="0" borderId="140" xfId="0" applyFont="1" applyBorder="1" applyAlignment="1">
      <alignment horizontal="center" vertical="center" wrapText="1"/>
    </xf>
    <xf numFmtId="0" fontId="29" fillId="0" borderId="171" xfId="0" applyFont="1" applyBorder="1" applyAlignment="1">
      <alignment horizontal="center" vertical="center" shrinkToFit="1"/>
    </xf>
    <xf numFmtId="0" fontId="29" fillId="0" borderId="17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2" fillId="2" borderId="100"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protection locked="0"/>
    </xf>
    <xf numFmtId="0" fontId="2" fillId="2" borderId="101" xfId="0" applyFont="1" applyFill="1" applyBorder="1" applyAlignment="1" applyProtection="1">
      <alignment horizontal="center" vertical="center"/>
      <protection locked="0"/>
    </xf>
    <xf numFmtId="0" fontId="7" fillId="0" borderId="107" xfId="0" applyFont="1" applyBorder="1" applyAlignment="1">
      <alignment horizontal="center" vertical="center" wrapText="1"/>
    </xf>
    <xf numFmtId="0" fontId="7" fillId="0" borderId="108" xfId="0" applyFont="1" applyBorder="1" applyAlignment="1">
      <alignment horizontal="center" vertical="center"/>
    </xf>
    <xf numFmtId="0" fontId="7" fillId="0" borderId="110" xfId="0" applyFont="1" applyBorder="1" applyAlignment="1">
      <alignment horizontal="center" vertical="center"/>
    </xf>
    <xf numFmtId="0" fontId="7" fillId="0" borderId="76"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08" xfId="0" applyFont="1" applyBorder="1" applyAlignment="1">
      <alignment horizontal="center" vertical="center" wrapText="1"/>
    </xf>
    <xf numFmtId="0" fontId="2" fillId="0" borderId="11" xfId="0" applyFont="1" applyBorder="1" applyAlignment="1">
      <alignment horizontal="left" vertical="center" indent="1" shrinkToFit="1"/>
    </xf>
    <xf numFmtId="0" fontId="2" fillId="0" borderId="12" xfId="0" applyFont="1" applyBorder="1" applyAlignment="1">
      <alignment horizontal="left" vertical="center" indent="1" shrinkToFit="1"/>
    </xf>
    <xf numFmtId="0" fontId="29" fillId="0" borderId="170" xfId="0" applyFont="1" applyBorder="1" applyAlignment="1">
      <alignment horizontal="center" vertical="center" shrinkToFit="1"/>
    </xf>
    <xf numFmtId="0" fontId="29" fillId="0" borderId="172" xfId="0" applyFont="1" applyBorder="1" applyAlignment="1">
      <alignment horizontal="center" vertical="center" shrinkToFit="1"/>
    </xf>
    <xf numFmtId="0" fontId="29" fillId="0" borderId="163" xfId="0" applyFont="1" applyBorder="1" applyAlignment="1">
      <alignment horizontal="center" vertical="center" shrinkToFit="1"/>
    </xf>
    <xf numFmtId="0" fontId="29" fillId="0" borderId="173" xfId="0" applyFont="1" applyBorder="1" applyAlignment="1">
      <alignment horizontal="center" vertical="center" shrinkToFit="1"/>
    </xf>
    <xf numFmtId="0" fontId="7" fillId="0" borderId="74" xfId="0" applyFont="1" applyBorder="1" applyAlignment="1">
      <alignment horizontal="center" vertical="top" wrapText="1"/>
    </xf>
    <xf numFmtId="0" fontId="7" fillId="0" borderId="76" xfId="0" applyFont="1" applyBorder="1" applyAlignment="1">
      <alignment horizontal="center" vertical="top" wrapText="1"/>
    </xf>
    <xf numFmtId="0" fontId="7" fillId="0" borderId="77" xfId="0" applyFont="1" applyBorder="1" applyAlignment="1">
      <alignment horizontal="center" vertical="top" wrapText="1"/>
    </xf>
    <xf numFmtId="0" fontId="7" fillId="0" borderId="121" xfId="0" applyFont="1" applyBorder="1" applyAlignment="1">
      <alignment horizontal="center" vertical="top" wrapText="1"/>
    </xf>
    <xf numFmtId="0" fontId="7" fillId="0" borderId="122" xfId="0" applyFont="1" applyBorder="1" applyAlignment="1">
      <alignment horizontal="center" vertical="top" wrapText="1"/>
    </xf>
    <xf numFmtId="0" fontId="2" fillId="0" borderId="4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15" fillId="2" borderId="97" xfId="0" applyFont="1" applyFill="1" applyBorder="1" applyAlignment="1" applyProtection="1">
      <alignment horizontal="center" vertical="center" wrapText="1"/>
      <protection locked="0"/>
    </xf>
    <xf numFmtId="0" fontId="15" fillId="2" borderId="98" xfId="0" applyFont="1" applyFill="1" applyBorder="1" applyAlignment="1" applyProtection="1">
      <alignment horizontal="center" vertical="center" wrapText="1"/>
      <protection locked="0"/>
    </xf>
    <xf numFmtId="0" fontId="15" fillId="2" borderId="99" xfId="0" applyFont="1" applyFill="1" applyBorder="1" applyAlignment="1" applyProtection="1">
      <alignment horizontal="center" vertical="center" wrapText="1"/>
      <protection locked="0"/>
    </xf>
    <xf numFmtId="0" fontId="2" fillId="0" borderId="59"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2" fillId="0" borderId="60" xfId="0" applyFont="1" applyBorder="1" applyAlignment="1">
      <alignment horizontal="center" vertical="center"/>
    </xf>
    <xf numFmtId="0" fontId="7" fillId="0" borderId="7" xfId="0" applyFont="1" applyBorder="1" applyAlignment="1">
      <alignment horizontal="center" vertical="top" wrapText="1"/>
    </xf>
    <xf numFmtId="0" fontId="7" fillId="0" borderId="110" xfId="0" applyFont="1" applyBorder="1" applyAlignment="1">
      <alignment horizontal="center" vertical="top" wrapText="1"/>
    </xf>
    <xf numFmtId="0" fontId="7" fillId="0" borderId="95" xfId="0" applyFont="1" applyBorder="1" applyAlignment="1">
      <alignment horizontal="center" vertical="top" wrapText="1"/>
    </xf>
    <xf numFmtId="0" fontId="7" fillId="0" borderId="142" xfId="0" applyFont="1" applyBorder="1" applyAlignment="1">
      <alignment horizontal="center" vertical="top" wrapText="1"/>
    </xf>
    <xf numFmtId="0" fontId="7" fillId="0" borderId="143" xfId="0" applyFont="1" applyBorder="1" applyAlignment="1">
      <alignment horizontal="center" vertical="top" wrapText="1"/>
    </xf>
    <xf numFmtId="0" fontId="7" fillId="0" borderId="144" xfId="0" applyFont="1" applyBorder="1" applyAlignment="1">
      <alignment horizontal="center" vertical="top" wrapText="1"/>
    </xf>
    <xf numFmtId="0" fontId="2" fillId="0" borderId="79" xfId="0" applyFont="1" applyBorder="1" applyAlignment="1">
      <alignment vertical="center" shrinkToFit="1"/>
    </xf>
    <xf numFmtId="0" fontId="2" fillId="0" borderId="53" xfId="0" applyFont="1" applyBorder="1" applyAlignment="1">
      <alignment horizontal="left" vertical="center" indent="1" shrinkToFit="1"/>
    </xf>
    <xf numFmtId="0" fontId="2" fillId="0" borderId="46" xfId="0" applyFont="1" applyBorder="1" applyAlignment="1">
      <alignment horizontal="left" vertical="center" indent="1" shrinkToFit="1"/>
    </xf>
    <xf numFmtId="0" fontId="7" fillId="0" borderId="4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center" vertical="center" wrapText="1"/>
    </xf>
    <xf numFmtId="0" fontId="7" fillId="0" borderId="135"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141" xfId="0" applyFont="1" applyBorder="1" applyAlignment="1">
      <alignment horizontal="center" vertical="center" wrapText="1"/>
    </xf>
    <xf numFmtId="0" fontId="7" fillId="0" borderId="164" xfId="0" applyFont="1" applyBorder="1" applyAlignment="1">
      <alignment horizontal="center" vertical="center" wrapText="1"/>
    </xf>
    <xf numFmtId="0" fontId="2" fillId="0" borderId="5"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2" borderId="165" xfId="0" applyFont="1" applyFill="1" applyBorder="1" applyAlignment="1">
      <alignment horizontal="center" vertical="center"/>
    </xf>
    <xf numFmtId="0" fontId="2" fillId="2" borderId="166" xfId="0" applyFont="1" applyFill="1" applyBorder="1" applyAlignment="1">
      <alignment horizontal="center" vertical="center"/>
    </xf>
    <xf numFmtId="0" fontId="2" fillId="2" borderId="167" xfId="0" applyFont="1" applyFill="1" applyBorder="1" applyAlignment="1">
      <alignment horizontal="center" vertical="center"/>
    </xf>
    <xf numFmtId="0" fontId="2" fillId="0" borderId="42"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118" xfId="0" applyFont="1" applyBorder="1" applyAlignment="1">
      <alignment horizontal="left" vertical="center" wrapText="1" indent="1"/>
    </xf>
    <xf numFmtId="0" fontId="2" fillId="0" borderId="44" xfId="0" applyFont="1" applyBorder="1" applyAlignment="1">
      <alignment horizontal="left" vertical="center" wrapText="1" indent="1"/>
    </xf>
    <xf numFmtId="0" fontId="2" fillId="0" borderId="0" xfId="0" applyFont="1" applyAlignment="1">
      <alignment horizontal="left" vertical="center" wrapText="1" indent="1"/>
    </xf>
    <xf numFmtId="0" fontId="2" fillId="0" borderId="45" xfId="0" applyFont="1" applyBorder="1" applyAlignment="1">
      <alignment horizontal="left" vertical="center" wrapText="1" indent="1"/>
    </xf>
    <xf numFmtId="0" fontId="2" fillId="0" borderId="59" xfId="0" applyFont="1" applyBorder="1" applyAlignment="1">
      <alignment horizontal="left" vertical="center" wrapText="1" indent="1"/>
    </xf>
    <xf numFmtId="38" fontId="2" fillId="0" borderId="42" xfId="1" applyFont="1" applyBorder="1" applyAlignment="1" applyProtection="1">
      <alignment horizontal="center" vertical="center" wrapText="1" shrinkToFit="1"/>
      <protection locked="0"/>
    </xf>
    <xf numFmtId="38" fontId="2" fillId="0" borderId="15" xfId="1" applyFont="1" applyBorder="1" applyAlignment="1" applyProtection="1">
      <alignment horizontal="center" vertical="center" wrapText="1" shrinkToFit="1"/>
      <protection locked="0"/>
    </xf>
    <xf numFmtId="38" fontId="2" fillId="0" borderId="43" xfId="1" applyFont="1" applyBorder="1" applyAlignment="1" applyProtection="1">
      <alignment horizontal="center" vertical="center" wrapText="1" shrinkToFit="1"/>
      <protection locked="0"/>
    </xf>
    <xf numFmtId="38" fontId="2" fillId="0" borderId="44" xfId="1" applyFont="1" applyBorder="1" applyAlignment="1" applyProtection="1">
      <alignment horizontal="center" vertical="center" wrapText="1" shrinkToFit="1"/>
      <protection locked="0"/>
    </xf>
    <xf numFmtId="38" fontId="2" fillId="0" borderId="45" xfId="1" applyFont="1" applyBorder="1" applyAlignment="1" applyProtection="1">
      <alignment horizontal="center" vertical="center" wrapText="1" shrinkToFit="1"/>
      <protection locked="0"/>
    </xf>
    <xf numFmtId="38" fontId="2" fillId="0" borderId="46" xfId="1" applyFont="1" applyBorder="1" applyAlignment="1" applyProtection="1">
      <alignment horizontal="center" vertical="center" wrapText="1" shrinkToFit="1"/>
      <protection locked="0"/>
    </xf>
    <xf numFmtId="0" fontId="7" fillId="0" borderId="10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21" fillId="2" borderId="115" xfId="0" applyFont="1" applyFill="1" applyBorder="1" applyAlignment="1">
      <alignment horizontal="center" vertical="center" wrapText="1"/>
    </xf>
    <xf numFmtId="0" fontId="21" fillId="2" borderId="116" xfId="0" applyFont="1" applyFill="1" applyBorder="1" applyAlignment="1">
      <alignment horizontal="center" vertical="center" wrapText="1"/>
    </xf>
    <xf numFmtId="0" fontId="21" fillId="2" borderId="117" xfId="0" applyFont="1" applyFill="1" applyBorder="1" applyAlignment="1">
      <alignment horizontal="center" vertical="center" wrapText="1"/>
    </xf>
    <xf numFmtId="0" fontId="21" fillId="2" borderId="15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51" xfId="0" applyFont="1" applyFill="1" applyBorder="1" applyAlignment="1">
      <alignment horizontal="center" vertical="center" wrapText="1"/>
    </xf>
    <xf numFmtId="0" fontId="21" fillId="2" borderId="152"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153" xfId="0" applyFont="1" applyFill="1" applyBorder="1" applyAlignment="1">
      <alignment horizontal="center" vertical="center" wrapText="1"/>
    </xf>
    <xf numFmtId="0" fontId="32" fillId="0" borderId="0" xfId="0" applyFont="1" applyAlignment="1">
      <alignment horizontal="left" vertical="center" wrapText="1"/>
    </xf>
  </cellXfs>
  <cellStyles count="3">
    <cellStyle name="ハイパーリンク" xfId="2" builtinId="8"/>
    <cellStyle name="桁区切り" xfId="1" builtinId="6"/>
    <cellStyle name="標準" xfId="0" builtinId="0"/>
  </cellStyles>
  <dxfs count="60">
    <dxf>
      <font>
        <b/>
        <i val="0"/>
        <color rgb="FFFF0000"/>
      </font>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fill>
        <patternFill>
          <bgColor rgb="FFFFFF00"/>
        </patternFill>
      </fill>
    </dxf>
    <dxf>
      <fill>
        <patternFill>
          <bgColor theme="1" tint="0.499984740745262"/>
        </patternFill>
      </fill>
    </dxf>
    <dxf>
      <fill>
        <patternFill>
          <bgColor theme="7" tint="0.79998168889431442"/>
        </patternFill>
      </fill>
    </dxf>
    <dxf>
      <font>
        <b/>
        <i val="0"/>
        <color rgb="FFFF0000"/>
      </font>
      <fill>
        <patternFill>
          <bgColor rgb="FFFFFF00"/>
        </patternFill>
      </fill>
    </dxf>
    <dxf>
      <fill>
        <patternFill>
          <bgColor theme="1" tint="0.499984740745262"/>
        </patternFill>
      </fill>
    </dxf>
    <dxf>
      <fill>
        <patternFill>
          <bgColor theme="0" tint="-0.499984740745262"/>
        </patternFill>
      </fill>
    </dxf>
    <dxf>
      <font>
        <b/>
        <i val="0"/>
        <color rgb="FFFF0000"/>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FF00"/>
        </patternFill>
      </fill>
    </dxf>
    <dxf>
      <font>
        <b/>
        <i val="0"/>
        <color rgb="FFFF0000"/>
      </font>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fill>
        <patternFill>
          <bgColor rgb="FFFFFF00"/>
        </patternFill>
      </fill>
    </dxf>
    <dxf>
      <fill>
        <patternFill>
          <bgColor theme="1" tint="0.499984740745262"/>
        </patternFill>
      </fill>
    </dxf>
    <dxf>
      <fill>
        <patternFill>
          <bgColor theme="7" tint="0.79998168889431442"/>
        </patternFill>
      </fill>
    </dxf>
    <dxf>
      <font>
        <b/>
        <i val="0"/>
        <color rgb="FFFF0000"/>
      </font>
      <fill>
        <patternFill>
          <bgColor rgb="FFFFFF00"/>
        </patternFill>
      </fill>
    </dxf>
    <dxf>
      <fill>
        <patternFill>
          <bgColor theme="1" tint="0.499984740745262"/>
        </patternFill>
      </fill>
    </dxf>
    <dxf>
      <fill>
        <patternFill>
          <bgColor theme="0" tint="-0.499984740745262"/>
        </patternFill>
      </fill>
    </dxf>
    <dxf>
      <font>
        <b/>
        <i val="0"/>
        <color rgb="FFFF0000"/>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161381</xdr:colOff>
      <xdr:row>7</xdr:row>
      <xdr:rowOff>153489</xdr:rowOff>
    </xdr:from>
    <xdr:to>
      <xdr:col>5</xdr:col>
      <xdr:colOff>1251857</xdr:colOff>
      <xdr:row>10</xdr:row>
      <xdr:rowOff>75656</xdr:rowOff>
    </xdr:to>
    <xdr:sp macro="" textlink="">
      <xdr:nvSpPr>
        <xdr:cNvPr id="2" name="矢印: 右 1">
          <a:extLst>
            <a:ext uri="{FF2B5EF4-FFF2-40B4-BE49-F238E27FC236}">
              <a16:creationId xmlns:a16="http://schemas.microsoft.com/office/drawing/2014/main" id="{E279E0E8-87D1-4C0A-AB4D-97E2CF0B84D8}"/>
            </a:ext>
          </a:extLst>
        </xdr:cNvPr>
        <xdr:cNvSpPr/>
      </xdr:nvSpPr>
      <xdr:spPr>
        <a:xfrm>
          <a:off x="4497161" y="1763214"/>
          <a:ext cx="1086666" cy="607967"/>
        </a:xfrm>
        <a:prstGeom prst="rightArrow">
          <a:avLst/>
        </a:prstGeom>
        <a:solidFill>
          <a:srgbClr val="FF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13062</xdr:colOff>
      <xdr:row>3</xdr:row>
      <xdr:rowOff>17690</xdr:rowOff>
    </xdr:from>
    <xdr:ext cx="1298939" cy="1108509"/>
    <xdr:sp macro="" textlink="">
      <xdr:nvSpPr>
        <xdr:cNvPr id="3" name="テキスト ボックス 2">
          <a:extLst>
            <a:ext uri="{FF2B5EF4-FFF2-40B4-BE49-F238E27FC236}">
              <a16:creationId xmlns:a16="http://schemas.microsoft.com/office/drawing/2014/main" id="{FC8268BC-57EE-4004-9425-09D5D287985B}"/>
            </a:ext>
          </a:extLst>
        </xdr:cNvPr>
        <xdr:cNvSpPr txBox="1"/>
      </xdr:nvSpPr>
      <xdr:spPr>
        <a:xfrm>
          <a:off x="4350747" y="716825"/>
          <a:ext cx="1298939" cy="11085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Meiryo UI" panose="020B0604030504040204" pitchFamily="50" charset="-128"/>
              <a:ea typeface="Meiryo UI" panose="020B0604030504040204" pitchFamily="50" charset="-128"/>
            </a:rPr>
            <a:t>要確認！</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全体のチェック欄が</a:t>
          </a:r>
          <a:r>
            <a:rPr kumimoji="1" lang="ja-JP" altLang="en-US" sz="1200" b="1">
              <a:solidFill>
                <a:srgbClr val="FF0000"/>
              </a:solidFill>
              <a:latin typeface="Meiryo UI" panose="020B0604030504040204" pitchFamily="50" charset="-128"/>
              <a:ea typeface="Meiryo UI" panose="020B0604030504040204" pitchFamily="50" charset="-128"/>
            </a:rPr>
            <a:t>全て「</a:t>
          </a:r>
          <a:r>
            <a:rPr kumimoji="1" lang="en-US" altLang="ja-JP" sz="1200" b="1">
              <a:solidFill>
                <a:srgbClr val="FF0000"/>
              </a:solidFill>
              <a:latin typeface="Meiryo UI" panose="020B0604030504040204" pitchFamily="50" charset="-128"/>
              <a:ea typeface="Meiryo UI" panose="020B0604030504040204" pitchFamily="50" charset="-128"/>
            </a:rPr>
            <a:t>OK</a:t>
          </a:r>
          <a:r>
            <a:rPr kumimoji="1" lang="ja-JP" altLang="en-US" sz="1200" b="1">
              <a:solidFill>
                <a:srgbClr val="FF0000"/>
              </a:solidFill>
              <a:latin typeface="Meiryo UI" panose="020B0604030504040204" pitchFamily="50" charset="-128"/>
              <a:ea typeface="Meiryo UI" panose="020B0604030504040204" pitchFamily="50" charset="-128"/>
            </a:rPr>
            <a:t>」の状態で提出</a:t>
          </a:r>
          <a:r>
            <a:rPr kumimoji="1" lang="ja-JP" altLang="en-US" sz="1200">
              <a:latin typeface="Meiryo UI" panose="020B0604030504040204" pitchFamily="50" charset="-128"/>
              <a:ea typeface="Meiryo UI" panose="020B0604030504040204" pitchFamily="50" charset="-128"/>
            </a:rPr>
            <a:t>してください。</a:t>
          </a:r>
        </a:p>
      </xdr:txBody>
    </xdr:sp>
    <xdr:clientData/>
  </xdr:oneCellAnchor>
  <xdr:twoCellAnchor>
    <xdr:from>
      <xdr:col>6</xdr:col>
      <xdr:colOff>83547</xdr:colOff>
      <xdr:row>7</xdr:row>
      <xdr:rowOff>165191</xdr:rowOff>
    </xdr:from>
    <xdr:to>
      <xdr:col>8</xdr:col>
      <xdr:colOff>285750</xdr:colOff>
      <xdr:row>10</xdr:row>
      <xdr:rowOff>83548</xdr:rowOff>
    </xdr:to>
    <xdr:sp macro="" textlink="">
      <xdr:nvSpPr>
        <xdr:cNvPr id="4" name="矢印: 右 3">
          <a:extLst>
            <a:ext uri="{FF2B5EF4-FFF2-40B4-BE49-F238E27FC236}">
              <a16:creationId xmlns:a16="http://schemas.microsoft.com/office/drawing/2014/main" id="{C855212D-7CCD-471B-B4D2-35A7C12D68FA}"/>
            </a:ext>
          </a:extLst>
        </xdr:cNvPr>
        <xdr:cNvSpPr/>
      </xdr:nvSpPr>
      <xdr:spPr>
        <a:xfrm>
          <a:off x="5743302" y="1778726"/>
          <a:ext cx="958488" cy="602252"/>
        </a:xfrm>
        <a:prstGeom prst="rightArrow">
          <a:avLst/>
        </a:prstGeom>
        <a:solidFill>
          <a:srgbClr val="FF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161381</xdr:colOff>
      <xdr:row>7</xdr:row>
      <xdr:rowOff>153489</xdr:rowOff>
    </xdr:from>
    <xdr:to>
      <xdr:col>5</xdr:col>
      <xdr:colOff>1251857</xdr:colOff>
      <xdr:row>10</xdr:row>
      <xdr:rowOff>75656</xdr:rowOff>
    </xdr:to>
    <xdr:sp macro="" textlink="">
      <xdr:nvSpPr>
        <xdr:cNvPr id="3" name="矢印: 右 2">
          <a:extLst>
            <a:ext uri="{FF2B5EF4-FFF2-40B4-BE49-F238E27FC236}">
              <a16:creationId xmlns:a16="http://schemas.microsoft.com/office/drawing/2014/main" id="{06CAC72E-20BD-507D-7B1F-F9B6C69030D0}"/>
            </a:ext>
          </a:extLst>
        </xdr:cNvPr>
        <xdr:cNvSpPr/>
      </xdr:nvSpPr>
      <xdr:spPr>
        <a:xfrm>
          <a:off x="4883060" y="1786346"/>
          <a:ext cx="1090476" cy="616131"/>
        </a:xfrm>
        <a:prstGeom prst="rightArrow">
          <a:avLst/>
        </a:prstGeom>
        <a:solidFill>
          <a:srgbClr val="FF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13062</xdr:colOff>
      <xdr:row>3</xdr:row>
      <xdr:rowOff>17690</xdr:rowOff>
    </xdr:from>
    <xdr:ext cx="1298939" cy="1108509"/>
    <xdr:sp macro="" textlink="">
      <xdr:nvSpPr>
        <xdr:cNvPr id="4" name="テキスト ボックス 3">
          <a:extLst>
            <a:ext uri="{FF2B5EF4-FFF2-40B4-BE49-F238E27FC236}">
              <a16:creationId xmlns:a16="http://schemas.microsoft.com/office/drawing/2014/main" id="{4AADA120-3252-2B97-9186-06E3292CEA49}"/>
            </a:ext>
          </a:extLst>
        </xdr:cNvPr>
        <xdr:cNvSpPr txBox="1"/>
      </xdr:nvSpPr>
      <xdr:spPr>
        <a:xfrm>
          <a:off x="4340133" y="725261"/>
          <a:ext cx="1298939" cy="11085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Meiryo UI" panose="020B0604030504040204" pitchFamily="50" charset="-128"/>
              <a:ea typeface="Meiryo UI" panose="020B0604030504040204" pitchFamily="50" charset="-128"/>
            </a:rPr>
            <a:t>要確認！</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全体のチェック欄が</a:t>
          </a:r>
          <a:r>
            <a:rPr kumimoji="1" lang="ja-JP" altLang="en-US" sz="1200" b="1">
              <a:solidFill>
                <a:srgbClr val="FF0000"/>
              </a:solidFill>
              <a:latin typeface="Meiryo UI" panose="020B0604030504040204" pitchFamily="50" charset="-128"/>
              <a:ea typeface="Meiryo UI" panose="020B0604030504040204" pitchFamily="50" charset="-128"/>
            </a:rPr>
            <a:t>全て「</a:t>
          </a:r>
          <a:r>
            <a:rPr kumimoji="1" lang="en-US" altLang="ja-JP" sz="1200" b="1">
              <a:solidFill>
                <a:srgbClr val="FF0000"/>
              </a:solidFill>
              <a:latin typeface="Meiryo UI" panose="020B0604030504040204" pitchFamily="50" charset="-128"/>
              <a:ea typeface="Meiryo UI" panose="020B0604030504040204" pitchFamily="50" charset="-128"/>
            </a:rPr>
            <a:t>OK</a:t>
          </a:r>
          <a:r>
            <a:rPr kumimoji="1" lang="ja-JP" altLang="en-US" sz="1200" b="1">
              <a:solidFill>
                <a:srgbClr val="FF0000"/>
              </a:solidFill>
              <a:latin typeface="Meiryo UI" panose="020B0604030504040204" pitchFamily="50" charset="-128"/>
              <a:ea typeface="Meiryo UI" panose="020B0604030504040204" pitchFamily="50" charset="-128"/>
            </a:rPr>
            <a:t>」の状態で提出</a:t>
          </a:r>
          <a:r>
            <a:rPr kumimoji="1" lang="ja-JP" altLang="en-US" sz="1200">
              <a:latin typeface="Meiryo UI" panose="020B0604030504040204" pitchFamily="50" charset="-128"/>
              <a:ea typeface="Meiryo UI" panose="020B0604030504040204" pitchFamily="50" charset="-128"/>
            </a:rPr>
            <a:t>してください。</a:t>
          </a:r>
        </a:p>
      </xdr:txBody>
    </xdr:sp>
    <xdr:clientData/>
  </xdr:oneCellAnchor>
  <xdr:twoCellAnchor>
    <xdr:from>
      <xdr:col>6</xdr:col>
      <xdr:colOff>83547</xdr:colOff>
      <xdr:row>7</xdr:row>
      <xdr:rowOff>165191</xdr:rowOff>
    </xdr:from>
    <xdr:to>
      <xdr:col>8</xdr:col>
      <xdr:colOff>285750</xdr:colOff>
      <xdr:row>10</xdr:row>
      <xdr:rowOff>83548</xdr:rowOff>
    </xdr:to>
    <xdr:sp macro="" textlink="">
      <xdr:nvSpPr>
        <xdr:cNvPr id="5" name="矢印: 右 4">
          <a:extLst>
            <a:ext uri="{FF2B5EF4-FFF2-40B4-BE49-F238E27FC236}">
              <a16:creationId xmlns:a16="http://schemas.microsoft.com/office/drawing/2014/main" id="{B4A68954-7E40-46EB-98EE-0DB6F530A5F6}"/>
            </a:ext>
          </a:extLst>
        </xdr:cNvPr>
        <xdr:cNvSpPr/>
      </xdr:nvSpPr>
      <xdr:spPr>
        <a:xfrm>
          <a:off x="6125118" y="1798048"/>
          <a:ext cx="855346" cy="612321"/>
        </a:xfrm>
        <a:prstGeom prst="rightArrow">
          <a:avLst/>
        </a:prstGeom>
        <a:solidFill>
          <a:srgbClr val="FF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lit.go.jp/kokudoseisaku/chirit/content/001886615.pdf" TargetMode="External"/><Relationship Id="rId3" Type="http://schemas.openxmlformats.org/officeDocument/2006/relationships/hyperlink" Target="https://www.bousai.go.jp/jishin/nihonkaiko_chishima/pdf/ichiran.pdf" TargetMode="External"/><Relationship Id="rId7" Type="http://schemas.openxmlformats.org/officeDocument/2006/relationships/hyperlink" Target="https://edu-data.jp/" TargetMode="External"/><Relationship Id="rId12" Type="http://schemas.openxmlformats.org/officeDocument/2006/relationships/comments" Target="../comments1.xml"/><Relationship Id="rId2" Type="http://schemas.openxmlformats.org/officeDocument/2006/relationships/hyperlink" Target="https://www.bousai.go.jp/jishin/syuto/pdf/syuto_shichouson_kinkyuu.pdf" TargetMode="External"/><Relationship Id="rId1" Type="http://schemas.openxmlformats.org/officeDocument/2006/relationships/hyperlink" Target="https://www.bousai.go.jp/jishin/nankai/pdf/nankaitrough_shichouson.pdf" TargetMode="External"/><Relationship Id="rId6" Type="http://schemas.openxmlformats.org/officeDocument/2006/relationships/hyperlink" Target="https://www.mlit.go.jp/kokudoseisaku/chitok/crd_amaoga_tk_000009.html" TargetMode="External"/><Relationship Id="rId11" Type="http://schemas.openxmlformats.org/officeDocument/2006/relationships/vmlDrawing" Target="../drawings/vmlDrawing1.vml"/><Relationship Id="rId5" Type="http://schemas.openxmlformats.org/officeDocument/2006/relationships/hyperlink" Target="https://www.mlit.go.jp/kokudoseisaku/chitok/crd_amaoga_tk_000008.html" TargetMode="External"/><Relationship Id="rId10" Type="http://schemas.openxmlformats.org/officeDocument/2006/relationships/drawing" Target="../drawings/drawing1.xml"/><Relationship Id="rId4" Type="http://schemas.openxmlformats.org/officeDocument/2006/relationships/hyperlink" Target="https://www.mlit.go.jp/common/000206015.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mlit.go.jp/kokudoseisaku/chirit/content/001886615.pdf" TargetMode="External"/><Relationship Id="rId3" Type="http://schemas.openxmlformats.org/officeDocument/2006/relationships/hyperlink" Target="https://www.bousai.go.jp/jishin/nihonkaiko_chishima/pdf/ichiran.pdf" TargetMode="External"/><Relationship Id="rId7" Type="http://schemas.openxmlformats.org/officeDocument/2006/relationships/hyperlink" Target="https://edu-data.jp/" TargetMode="External"/><Relationship Id="rId12" Type="http://schemas.openxmlformats.org/officeDocument/2006/relationships/comments" Target="../comments2.xml"/><Relationship Id="rId2" Type="http://schemas.openxmlformats.org/officeDocument/2006/relationships/hyperlink" Target="https://www.bousai.go.jp/jishin/syuto/pdf/syuto_shichouson_kinkyuu.pdf" TargetMode="External"/><Relationship Id="rId1" Type="http://schemas.openxmlformats.org/officeDocument/2006/relationships/hyperlink" Target="https://www.bousai.go.jp/jishin/nankai/pdf/nankaitrough_shichouson.pdf" TargetMode="External"/><Relationship Id="rId6" Type="http://schemas.openxmlformats.org/officeDocument/2006/relationships/hyperlink" Target="https://www.mlit.go.jp/kokudoseisaku/chitok/crd_amaoga_tk_000009.html" TargetMode="External"/><Relationship Id="rId11" Type="http://schemas.openxmlformats.org/officeDocument/2006/relationships/vmlDrawing" Target="../drawings/vmlDrawing2.vml"/><Relationship Id="rId5" Type="http://schemas.openxmlformats.org/officeDocument/2006/relationships/hyperlink" Target="https://www.mlit.go.jp/kokudoseisaku/chitok/crd_amaoga_tk_000008.html" TargetMode="External"/><Relationship Id="rId10" Type="http://schemas.openxmlformats.org/officeDocument/2006/relationships/drawing" Target="../drawings/drawing2.xml"/><Relationship Id="rId4" Type="http://schemas.openxmlformats.org/officeDocument/2006/relationships/hyperlink" Target="https://www.mlit.go.jp/common/000206015.pdf"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56827-AC24-4697-B34A-1F8BD4186085}">
  <sheetPr>
    <pageSetUpPr fitToPage="1"/>
  </sheetPr>
  <dimension ref="A1:EY43"/>
  <sheetViews>
    <sheetView tabSelected="1" zoomScale="80" zoomScaleNormal="80" workbookViewId="0">
      <pane xSplit="6" ySplit="12" topLeftCell="G13" activePane="bottomRight" state="frozen"/>
      <selection pane="topRight" activeCell="G1" sqref="G1"/>
      <selection pane="bottomLeft" activeCell="A13" sqref="A13"/>
      <selection pane="bottomRight" activeCell="Z5" sqref="Z5"/>
    </sheetView>
  </sheetViews>
  <sheetFormatPr defaultRowHeight="18.75" outlineLevelCol="1" x14ac:dyDescent="0.4"/>
  <cols>
    <col min="2" max="2" width="4" style="6" bestFit="1" customWidth="1"/>
    <col min="3" max="3" width="16.25" style="6" customWidth="1"/>
    <col min="4" max="4" width="14.75" style="6" customWidth="1"/>
    <col min="5" max="5" width="14.125" style="6" customWidth="1"/>
    <col min="6" max="6" width="17.375" style="6" customWidth="1"/>
    <col min="7" max="7" width="5.25" style="6" customWidth="1" outlineLevel="1"/>
    <col min="8" max="9" width="4.75" style="6" customWidth="1" outlineLevel="1"/>
    <col min="10" max="14" width="9.25" style="6" customWidth="1" outlineLevel="1"/>
    <col min="15" max="15" width="10" style="6" customWidth="1" outlineLevel="1"/>
    <col min="16" max="16" width="7.5" style="6" customWidth="1" outlineLevel="1"/>
    <col min="17" max="18" width="10.75" style="6" customWidth="1" outlineLevel="1"/>
    <col min="19" max="25" width="10.625" style="6" customWidth="1" outlineLevel="1"/>
    <col min="26" max="26" width="8.75" style="6" customWidth="1" outlineLevel="1"/>
    <col min="27" max="27" width="5.75" style="6" customWidth="1" outlineLevel="1"/>
    <col min="28" max="28" width="26.875" style="6" customWidth="1" outlineLevel="1"/>
    <col min="29" max="29" width="31.375" style="6" customWidth="1" outlineLevel="1"/>
    <col min="30" max="30" width="12.125" style="6" customWidth="1" outlineLevel="1"/>
    <col min="31" max="32" width="9.875" style="6" customWidth="1" outlineLevel="1"/>
    <col min="33" max="33" width="38.75" style="6" customWidth="1" outlineLevel="1"/>
    <col min="34" max="34" width="31.375" style="6" customWidth="1" outlineLevel="1"/>
    <col min="35" max="35" width="5.25" style="6" customWidth="1" outlineLevel="1"/>
    <col min="36" max="42" width="8" style="6" customWidth="1" outlineLevel="1"/>
    <col min="43" max="43" width="5.875" style="6" customWidth="1"/>
    <col min="44" max="49" width="14.75" style="6" customWidth="1" outlineLevel="1"/>
    <col min="50" max="52" width="12.25" style="6" customWidth="1" outlineLevel="1"/>
    <col min="53" max="53" width="4.625" style="6" customWidth="1" outlineLevel="1"/>
    <col min="54" max="54" width="9.75" style="6" customWidth="1" outlineLevel="1"/>
    <col min="55" max="56" width="9.125" style="6" customWidth="1" outlineLevel="1"/>
    <col min="57" max="57" width="6.125" style="6" bestFit="1" customWidth="1"/>
    <col min="58" max="69" width="8.75" customWidth="1" outlineLevel="1"/>
    <col min="70" max="70" width="9.75" customWidth="1" outlineLevel="1"/>
    <col min="71" max="72" width="8.75" customWidth="1" outlineLevel="1"/>
    <col min="73" max="73" width="3.75" customWidth="1" outlineLevel="1"/>
    <col min="74" max="78" width="8.75" customWidth="1" outlineLevel="1"/>
    <col min="79" max="79" width="6.125" bestFit="1" customWidth="1"/>
    <col min="80" max="80" width="14.5" customWidth="1" outlineLevel="1"/>
    <col min="81" max="91" width="8.375" customWidth="1" outlineLevel="1"/>
    <col min="92" max="92" width="9.25" customWidth="1" outlineLevel="1"/>
    <col min="93" max="97" width="10.75" customWidth="1" outlineLevel="1"/>
    <col min="98" max="98" width="9.375" customWidth="1" outlineLevel="1"/>
    <col min="99" max="99" width="11.75" customWidth="1" outlineLevel="1"/>
    <col min="100" max="100" width="12.75" customWidth="1" outlineLevel="1"/>
    <col min="101" max="102" width="9.25" customWidth="1" outlineLevel="1"/>
    <col min="103" max="103" width="12.75" customWidth="1" outlineLevel="1"/>
    <col min="104" max="105" width="9.25" customWidth="1" outlineLevel="1"/>
    <col min="106" max="106" width="12.75" customWidth="1" outlineLevel="1"/>
    <col min="107" max="107" width="9.25" customWidth="1" outlineLevel="1"/>
    <col min="108" max="108" width="15.25" customWidth="1" outlineLevel="1"/>
    <col min="109" max="109" width="12.75" customWidth="1" outlineLevel="1"/>
    <col min="110" max="110" width="9.25" customWidth="1" outlineLevel="1"/>
    <col min="111" max="111" width="5.25" customWidth="1" outlineLevel="1"/>
    <col min="112" max="117" width="8.875" customWidth="1" outlineLevel="1"/>
    <col min="119" max="134" width="8.75" style="6" outlineLevel="1"/>
    <col min="135" max="138" width="9.75" customWidth="1" outlineLevel="1"/>
    <col min="139" max="140" width="8.75" outlineLevel="1"/>
    <col min="141" max="149" width="8.75" style="6" outlineLevel="1"/>
    <col min="150" max="151" width="8.75" style="6"/>
    <col min="152" max="155" width="10.375" style="6" customWidth="1"/>
  </cols>
  <sheetData>
    <row r="1" spans="1:155" x14ac:dyDescent="0.4">
      <c r="B1" s="1"/>
      <c r="C1" s="41" t="s">
        <v>0</v>
      </c>
      <c r="D1" s="2"/>
      <c r="E1" s="1"/>
      <c r="F1" s="1"/>
      <c r="G1" s="253" t="s">
        <v>1</v>
      </c>
      <c r="H1" s="1" t="s">
        <v>2</v>
      </c>
      <c r="I1" s="3"/>
      <c r="J1" s="3"/>
      <c r="K1" s="3"/>
      <c r="L1" s="3"/>
      <c r="M1" s="3"/>
      <c r="N1" s="4"/>
      <c r="O1" s="4"/>
      <c r="P1" s="4"/>
      <c r="Q1" s="4"/>
      <c r="R1" s="4"/>
      <c r="S1" s="4"/>
      <c r="T1" s="4"/>
      <c r="U1" s="4"/>
      <c r="V1" s="4"/>
      <c r="W1" s="4"/>
      <c r="X1" s="4"/>
      <c r="Y1" s="4"/>
      <c r="Z1" s="3"/>
      <c r="AA1" s="3"/>
      <c r="AB1" s="4"/>
      <c r="AC1" s="3"/>
      <c r="AD1" s="4"/>
      <c r="AE1" s="4"/>
      <c r="AF1" s="4"/>
      <c r="AG1" s="3"/>
      <c r="AH1" s="3"/>
      <c r="AI1" s="3"/>
      <c r="AJ1" s="4"/>
      <c r="AK1" s="4"/>
      <c r="AL1" s="4"/>
      <c r="AM1" s="4"/>
      <c r="AN1" s="4"/>
      <c r="AO1" s="4"/>
      <c r="AP1" s="4"/>
      <c r="AQ1" s="4"/>
      <c r="AR1" s="41" t="s">
        <v>3</v>
      </c>
      <c r="BF1" s="41" t="s">
        <v>4</v>
      </c>
      <c r="CB1" s="203" t="s">
        <v>5</v>
      </c>
      <c r="CC1" s="6"/>
      <c r="CD1" s="6"/>
      <c r="CE1" s="6"/>
      <c r="CF1" s="6"/>
      <c r="CG1" s="6"/>
      <c r="CH1" s="6"/>
      <c r="CI1" s="6"/>
      <c r="CJ1" s="6"/>
      <c r="CK1" s="6"/>
      <c r="CL1" s="6"/>
      <c r="CM1" s="6"/>
      <c r="CN1" s="6"/>
      <c r="CO1" s="6"/>
      <c r="CP1" s="6"/>
      <c r="CQ1" s="6"/>
      <c r="CR1" s="6"/>
      <c r="CS1" s="6"/>
      <c r="CT1" s="6"/>
      <c r="DN1" s="253" t="s">
        <v>1</v>
      </c>
      <c r="DO1" s="6" t="s">
        <v>6</v>
      </c>
    </row>
    <row r="2" spans="1:155" ht="18" customHeight="1" x14ac:dyDescent="0.4">
      <c r="B2" s="1"/>
      <c r="C2" s="42" t="s">
        <v>7</v>
      </c>
      <c r="D2" s="5"/>
      <c r="E2" s="1"/>
      <c r="F2" s="1"/>
      <c r="G2" s="3"/>
      <c r="H2" s="6" t="s">
        <v>389</v>
      </c>
      <c r="L2" s="1"/>
      <c r="M2" s="3"/>
      <c r="N2" s="4"/>
      <c r="O2" s="4"/>
      <c r="P2" s="4"/>
      <c r="Q2" s="4"/>
      <c r="R2" s="4"/>
      <c r="S2" s="4"/>
      <c r="T2" s="4"/>
      <c r="U2" s="4"/>
      <c r="V2" s="4"/>
      <c r="W2" s="4"/>
      <c r="X2" s="4"/>
      <c r="Y2" s="4"/>
      <c r="Z2" s="3"/>
      <c r="AA2" s="3"/>
      <c r="AB2" s="4"/>
      <c r="AC2" s="3"/>
      <c r="AD2" s="4"/>
      <c r="AE2" s="4"/>
      <c r="AF2" s="4"/>
      <c r="AG2" s="45"/>
      <c r="AH2" s="45"/>
      <c r="AI2" s="3"/>
      <c r="AJ2" s="4"/>
      <c r="AK2" s="4"/>
      <c r="AL2" s="4"/>
      <c r="AM2" s="43"/>
      <c r="AN2" s="43"/>
      <c r="AO2" s="8"/>
      <c r="AP2" s="8"/>
      <c r="AQ2" s="253" t="s">
        <v>1</v>
      </c>
      <c r="AR2" s="6" t="s">
        <v>8</v>
      </c>
      <c r="BE2" s="253" t="s">
        <v>1</v>
      </c>
      <c r="BF2" s="6" t="s">
        <v>9</v>
      </c>
      <c r="CA2" s="253" t="s">
        <v>1</v>
      </c>
      <c r="CB2" s="6" t="s">
        <v>6</v>
      </c>
      <c r="DP2" s="105"/>
      <c r="DQ2" s="105"/>
      <c r="DR2" s="105"/>
      <c r="DS2" s="105"/>
      <c r="DT2" s="105"/>
      <c r="DU2" s="105"/>
      <c r="DV2" s="105"/>
      <c r="DW2" s="105"/>
      <c r="DX2" s="105"/>
      <c r="DY2" s="105"/>
      <c r="DZ2" s="105"/>
      <c r="EA2" s="105"/>
      <c r="EB2" s="105"/>
      <c r="EC2" s="105"/>
      <c r="ED2" s="105"/>
      <c r="EE2" s="125"/>
      <c r="EF2" s="125"/>
      <c r="EG2" s="125"/>
      <c r="EH2" s="125"/>
      <c r="EI2" s="124"/>
      <c r="EJ2" s="124"/>
    </row>
    <row r="3" spans="1:155" ht="18.600000000000001" customHeight="1" x14ac:dyDescent="0.4">
      <c r="D3" s="1"/>
      <c r="E3" s="1"/>
      <c r="F3" s="1"/>
      <c r="G3" s="3"/>
      <c r="H3" s="16" t="s">
        <v>10</v>
      </c>
      <c r="I3" s="3"/>
      <c r="J3" s="3"/>
      <c r="K3" s="3"/>
      <c r="L3" s="3"/>
      <c r="M3" s="3"/>
      <c r="N3" s="4"/>
      <c r="O3" s="4"/>
      <c r="P3" s="4"/>
      <c r="Q3" s="4"/>
      <c r="R3" s="4"/>
      <c r="S3" s="4"/>
      <c r="T3" s="4"/>
      <c r="U3" s="4"/>
      <c r="V3" s="4"/>
      <c r="W3" s="4"/>
      <c r="X3" s="4"/>
      <c r="Y3" s="4"/>
      <c r="Z3" s="3"/>
      <c r="AA3" s="3"/>
      <c r="AB3" s="4"/>
      <c r="AC3" s="3"/>
      <c r="AD3" s="44"/>
      <c r="AE3" s="4"/>
      <c r="AF3" s="4"/>
      <c r="AG3" s="45"/>
      <c r="AH3" s="45"/>
      <c r="AI3" s="3"/>
      <c r="AJ3" s="4"/>
      <c r="AK3" s="4"/>
      <c r="AL3" s="4"/>
      <c r="AM3" s="7"/>
      <c r="AN3" s="7"/>
      <c r="AO3" s="8"/>
      <c r="AP3" s="8"/>
      <c r="AQ3" s="4"/>
      <c r="AR3" s="6" t="s">
        <v>11</v>
      </c>
      <c r="BF3" s="6" t="s">
        <v>12</v>
      </c>
      <c r="DO3" s="105"/>
      <c r="DP3" s="105"/>
      <c r="DQ3" s="105"/>
      <c r="DR3" s="105"/>
      <c r="DS3" s="105"/>
      <c r="DT3" s="105"/>
      <c r="DU3" s="105"/>
      <c r="DV3" s="105"/>
      <c r="DW3" s="105"/>
      <c r="DX3" s="105"/>
      <c r="DY3" s="105"/>
      <c r="DZ3" s="105"/>
      <c r="EA3" s="105"/>
      <c r="EB3" s="105"/>
      <c r="EC3" s="105"/>
      <c r="ED3" s="105"/>
      <c r="EE3" s="125"/>
      <c r="EF3" s="125"/>
      <c r="EG3" s="125"/>
      <c r="EH3" s="125"/>
    </row>
    <row r="4" spans="1:155" ht="18" customHeight="1" thickBot="1" x14ac:dyDescent="0.45">
      <c r="C4" s="191" t="s">
        <v>13</v>
      </c>
      <c r="D4" s="357"/>
      <c r="E4" s="357"/>
      <c r="F4" s="186"/>
      <c r="G4" s="3"/>
      <c r="H4" s="6" t="s">
        <v>14</v>
      </c>
      <c r="I4" s="4"/>
      <c r="J4" s="4"/>
      <c r="K4" s="4"/>
      <c r="L4" s="4"/>
      <c r="M4" s="4"/>
      <c r="N4" s="4"/>
      <c r="O4" s="4"/>
      <c r="P4" s="4"/>
      <c r="Q4" s="4"/>
      <c r="R4" s="4"/>
      <c r="S4" s="4"/>
      <c r="T4" s="4"/>
      <c r="U4" s="4"/>
      <c r="V4" s="4"/>
      <c r="W4" s="4"/>
      <c r="X4" s="4"/>
      <c r="Y4" s="4"/>
      <c r="Z4" s="4"/>
      <c r="AA4" s="8"/>
      <c r="AB4" s="8"/>
      <c r="AC4" s="8"/>
      <c r="AD4" s="45"/>
      <c r="AE4" s="8"/>
      <c r="AF4" s="8"/>
      <c r="AG4" s="45"/>
      <c r="AH4" s="45"/>
      <c r="AI4" s="3"/>
      <c r="AJ4" s="4"/>
      <c r="AK4" s="4"/>
      <c r="AL4" s="4"/>
      <c r="AM4" s="7"/>
      <c r="AN4" s="7"/>
      <c r="AO4" s="45"/>
      <c r="AP4" s="8"/>
      <c r="AQ4" s="4"/>
      <c r="BF4" s="6" t="s">
        <v>15</v>
      </c>
      <c r="DO4" s="42" t="s">
        <v>16</v>
      </c>
      <c r="DP4" s="126"/>
      <c r="DQ4" s="126"/>
      <c r="DR4" s="126"/>
      <c r="DS4" s="126"/>
      <c r="DT4" s="126"/>
      <c r="DU4" s="126"/>
      <c r="DV4" s="126"/>
      <c r="DW4" s="126"/>
      <c r="DX4" s="126"/>
      <c r="DY4" s="126"/>
      <c r="DZ4" s="126"/>
      <c r="EA4" s="126"/>
      <c r="EB4" s="126"/>
      <c r="EC4" s="126"/>
      <c r="ED4" s="126"/>
      <c r="EE4" s="127"/>
      <c r="EF4" s="127"/>
      <c r="EG4" s="127"/>
      <c r="EH4" s="127"/>
      <c r="EK4" s="235"/>
      <c r="EL4" s="235"/>
      <c r="EM4" s="235"/>
      <c r="EN4" s="235"/>
      <c r="EO4" s="179"/>
      <c r="EP4" s="179"/>
      <c r="EQ4" s="179"/>
      <c r="ER4" s="179"/>
      <c r="ES4" s="179"/>
    </row>
    <row r="5" spans="1:155" ht="18" customHeight="1" x14ac:dyDescent="0.4">
      <c r="C5" s="221" t="s">
        <v>17</v>
      </c>
      <c r="D5" s="358"/>
      <c r="E5" s="359"/>
      <c r="F5" s="186"/>
      <c r="G5" s="3"/>
      <c r="H5" s="6" t="s">
        <v>19</v>
      </c>
      <c r="I5" s="4"/>
      <c r="J5" s="4"/>
      <c r="K5" s="4"/>
      <c r="L5" s="4"/>
      <c r="M5" s="4"/>
      <c r="N5" s="4"/>
      <c r="O5" s="4"/>
      <c r="P5" s="4"/>
      <c r="Q5" s="4"/>
      <c r="R5" s="4"/>
      <c r="S5" s="4"/>
      <c r="T5" s="4"/>
      <c r="U5" s="4"/>
      <c r="V5" s="4"/>
      <c r="W5" s="4"/>
      <c r="X5" s="4"/>
      <c r="Y5" s="4"/>
      <c r="Z5" s="4"/>
      <c r="AA5" s="8"/>
      <c r="AB5" s="8"/>
      <c r="AC5" s="8"/>
      <c r="AD5" s="8"/>
      <c r="AE5" s="8"/>
      <c r="AF5" s="8"/>
      <c r="AG5" s="45"/>
      <c r="AH5" s="45"/>
      <c r="AI5" s="3"/>
      <c r="AJ5" s="4"/>
      <c r="AK5" s="4"/>
      <c r="AL5" s="4"/>
      <c r="AM5" s="7"/>
      <c r="AN5" s="7"/>
      <c r="AO5" s="8"/>
      <c r="AP5" s="8"/>
      <c r="AQ5" s="4"/>
      <c r="BF5" s="6" t="s">
        <v>20</v>
      </c>
      <c r="DO5" s="360" t="s">
        <v>21</v>
      </c>
      <c r="DP5" s="361"/>
      <c r="DQ5" s="361"/>
      <c r="DR5" s="361"/>
      <c r="DS5" s="361"/>
      <c r="DT5" s="361"/>
      <c r="DU5" s="361"/>
      <c r="DV5" s="361"/>
      <c r="DW5" s="361"/>
      <c r="DX5" s="361"/>
      <c r="DY5" s="361"/>
      <c r="DZ5" s="361"/>
      <c r="EA5" s="361"/>
      <c r="EB5" s="361"/>
      <c r="EC5" s="361"/>
      <c r="ED5" s="362"/>
      <c r="EE5" s="369" t="s">
        <v>22</v>
      </c>
      <c r="EF5" s="361"/>
      <c r="EG5" s="361"/>
      <c r="EH5" s="370"/>
      <c r="EK5" s="235"/>
      <c r="EL5" s="235"/>
      <c r="EM5" s="235"/>
      <c r="EN5" s="235"/>
      <c r="EO5" s="179"/>
      <c r="EP5" s="179"/>
      <c r="EQ5" s="179"/>
      <c r="ER5" s="179"/>
      <c r="ES5" s="179"/>
    </row>
    <row r="6" spans="1:155" ht="18" customHeight="1" thickBot="1" x14ac:dyDescent="0.45">
      <c r="C6" s="9" t="s">
        <v>23</v>
      </c>
      <c r="D6" s="374"/>
      <c r="E6" s="375"/>
      <c r="F6" s="186"/>
      <c r="G6" s="3"/>
      <c r="H6" s="6" t="s">
        <v>25</v>
      </c>
      <c r="I6" s="4"/>
      <c r="J6" s="4"/>
      <c r="K6" s="4"/>
      <c r="L6" s="4"/>
      <c r="M6" s="4"/>
      <c r="N6" s="4"/>
      <c r="O6" s="4"/>
      <c r="P6" s="4"/>
      <c r="Q6" s="4"/>
      <c r="R6" s="4"/>
      <c r="S6" s="4"/>
      <c r="T6" s="4"/>
      <c r="U6" s="4"/>
      <c r="V6" s="4"/>
      <c r="W6" s="4"/>
      <c r="X6" s="4"/>
      <c r="Y6" s="4"/>
      <c r="Z6" s="4"/>
      <c r="AA6" s="8"/>
      <c r="AD6" s="8"/>
      <c r="AE6" s="8"/>
      <c r="AF6" s="8"/>
      <c r="AG6" s="45"/>
      <c r="AH6" s="45"/>
      <c r="AI6" s="3"/>
      <c r="AJ6" s="4"/>
      <c r="AK6" s="4"/>
      <c r="AL6" s="4"/>
      <c r="AM6" s="4"/>
      <c r="AN6" s="4"/>
      <c r="AO6" s="4"/>
      <c r="AP6" s="4"/>
      <c r="AQ6" s="4"/>
      <c r="AR6" s="42" t="s">
        <v>26</v>
      </c>
      <c r="BE6"/>
      <c r="BF6" s="6" t="s">
        <v>27</v>
      </c>
      <c r="CB6" s="234" t="s">
        <v>28</v>
      </c>
      <c r="CC6" s="99"/>
      <c r="CD6" s="99"/>
      <c r="CE6" s="99"/>
      <c r="CF6" s="99"/>
      <c r="CG6" s="99"/>
      <c r="CH6" s="99"/>
      <c r="CI6" s="99"/>
      <c r="CJ6" s="99"/>
      <c r="CK6" s="99"/>
      <c r="CL6" s="99"/>
      <c r="CM6" s="99"/>
      <c r="CN6" s="99"/>
      <c r="CO6" s="99"/>
      <c r="CP6" s="99"/>
      <c r="CQ6" s="99"/>
      <c r="CR6" s="99"/>
      <c r="CS6" s="99"/>
      <c r="CT6" s="99"/>
      <c r="DO6" s="363"/>
      <c r="DP6" s="364"/>
      <c r="DQ6" s="364"/>
      <c r="DR6" s="364"/>
      <c r="DS6" s="364"/>
      <c r="DT6" s="364"/>
      <c r="DU6" s="364"/>
      <c r="DV6" s="364"/>
      <c r="DW6" s="364"/>
      <c r="DX6" s="364"/>
      <c r="DY6" s="364"/>
      <c r="DZ6" s="364"/>
      <c r="EA6" s="364"/>
      <c r="EB6" s="364"/>
      <c r="EC6" s="364"/>
      <c r="ED6" s="365"/>
      <c r="EE6" s="371"/>
      <c r="EF6" s="364"/>
      <c r="EG6" s="364"/>
      <c r="EH6" s="372"/>
      <c r="EK6" s="235"/>
      <c r="EL6" s="235"/>
      <c r="EM6" s="235"/>
      <c r="EN6" s="235"/>
      <c r="EO6" s="179"/>
      <c r="EP6" s="179"/>
      <c r="EQ6" s="179"/>
      <c r="ER6" s="179"/>
      <c r="ES6" s="179"/>
    </row>
    <row r="7" spans="1:155" ht="18" customHeight="1" thickBot="1" x14ac:dyDescent="0.45">
      <c r="C7" s="9" t="s">
        <v>29</v>
      </c>
      <c r="D7" s="374"/>
      <c r="E7" s="375"/>
      <c r="F7" s="186"/>
      <c r="G7" s="3"/>
      <c r="H7" s="3"/>
      <c r="I7" s="4"/>
      <c r="J7" s="376" t="s">
        <v>31</v>
      </c>
      <c r="K7" s="377"/>
      <c r="L7" s="377"/>
      <c r="M7" s="377"/>
      <c r="N7" s="377"/>
      <c r="O7" s="378"/>
      <c r="P7" s="4"/>
      <c r="Q7" s="4"/>
      <c r="R7" s="4"/>
      <c r="S7" s="4"/>
      <c r="T7" s="4"/>
      <c r="U7" s="4"/>
      <c r="V7" s="4"/>
      <c r="W7" s="4"/>
      <c r="X7" s="4"/>
      <c r="Y7" s="4"/>
      <c r="AD7" s="40"/>
      <c r="AE7" s="8"/>
      <c r="AF7" s="8"/>
      <c r="AG7" s="45"/>
      <c r="AH7" s="45"/>
      <c r="AI7" s="3"/>
      <c r="AJ7" s="4"/>
      <c r="AK7" s="4"/>
      <c r="AL7" s="4"/>
      <c r="AM7" s="4"/>
      <c r="AN7" s="4"/>
      <c r="AO7" s="4"/>
      <c r="AP7" s="4"/>
      <c r="AQ7" s="4"/>
      <c r="AR7" s="6" t="s">
        <v>32</v>
      </c>
      <c r="AX7" s="6" t="s">
        <v>33</v>
      </c>
      <c r="BC7" s="116"/>
      <c r="BD7" s="116"/>
      <c r="BE7"/>
      <c r="BF7" s="6"/>
      <c r="CB7" s="379" t="s">
        <v>34</v>
      </c>
      <c r="CC7" s="380"/>
      <c r="CD7" s="380"/>
      <c r="CE7" s="380"/>
      <c r="CF7" s="380"/>
      <c r="CG7" s="380"/>
      <c r="CH7" s="380"/>
      <c r="CI7" s="380"/>
      <c r="CJ7" s="380"/>
      <c r="CK7" s="380"/>
      <c r="CL7" s="380"/>
      <c r="CM7" s="380"/>
      <c r="CN7" s="380"/>
      <c r="CO7" s="380"/>
      <c r="CP7" s="380"/>
      <c r="CQ7" s="380"/>
      <c r="CR7" s="380"/>
      <c r="CS7" s="380"/>
      <c r="CT7" s="381"/>
      <c r="CU7" s="97" t="s">
        <v>35</v>
      </c>
      <c r="CV7" s="97"/>
      <c r="CW7" s="97"/>
      <c r="CX7" s="97"/>
      <c r="CY7" s="97"/>
      <c r="CZ7" s="97"/>
      <c r="DA7" s="97"/>
      <c r="DB7" s="97"/>
      <c r="DC7" s="97"/>
      <c r="DD7" s="97"/>
      <c r="DE7" s="97"/>
      <c r="DF7" s="98"/>
      <c r="DG7" s="1"/>
      <c r="DH7" s="1"/>
      <c r="DI7" s="1"/>
      <c r="DJ7" s="1"/>
      <c r="DK7" s="1"/>
      <c r="DL7" s="1"/>
      <c r="DM7" s="1"/>
      <c r="DO7" s="366"/>
      <c r="DP7" s="367"/>
      <c r="DQ7" s="367"/>
      <c r="DR7" s="367"/>
      <c r="DS7" s="367"/>
      <c r="DT7" s="367"/>
      <c r="DU7" s="367"/>
      <c r="DV7" s="367"/>
      <c r="DW7" s="367"/>
      <c r="DX7" s="367"/>
      <c r="DY7" s="367"/>
      <c r="DZ7" s="367"/>
      <c r="EA7" s="367"/>
      <c r="EB7" s="367"/>
      <c r="EC7" s="367"/>
      <c r="ED7" s="368"/>
      <c r="EE7" s="298"/>
      <c r="EF7" s="299"/>
      <c r="EG7" s="299"/>
      <c r="EH7" s="373"/>
      <c r="EK7" s="235"/>
      <c r="EL7" s="235"/>
      <c r="EM7" s="235"/>
      <c r="EN7" s="235"/>
      <c r="EO7" s="179"/>
      <c r="EP7" s="179"/>
      <c r="EQ7" s="179"/>
      <c r="ER7" s="179"/>
      <c r="ES7" s="179"/>
    </row>
    <row r="8" spans="1:155" ht="18" customHeight="1" thickBot="1" x14ac:dyDescent="0.45">
      <c r="B8" s="1"/>
      <c r="C8" s="10" t="s">
        <v>36</v>
      </c>
      <c r="D8" s="374"/>
      <c r="E8" s="375"/>
      <c r="F8" s="186"/>
      <c r="G8" s="3"/>
      <c r="H8" s="3"/>
      <c r="I8" s="4"/>
      <c r="J8" s="251" t="s">
        <v>38</v>
      </c>
      <c r="K8" s="109" t="s">
        <v>39</v>
      </c>
      <c r="L8" s="109" t="s">
        <v>40</v>
      </c>
      <c r="M8" s="109" t="s">
        <v>41</v>
      </c>
      <c r="N8" s="109" t="s">
        <v>42</v>
      </c>
      <c r="O8" s="252" t="s">
        <v>43</v>
      </c>
      <c r="P8" s="4"/>
      <c r="Q8" s="4"/>
      <c r="R8" s="4"/>
      <c r="S8" s="4"/>
      <c r="T8" s="4"/>
      <c r="U8" s="4"/>
      <c r="V8" s="4"/>
      <c r="W8" s="4"/>
      <c r="X8" s="4"/>
      <c r="Y8" s="4"/>
      <c r="AD8" s="40"/>
      <c r="AE8" s="8"/>
      <c r="AF8" s="40"/>
      <c r="AG8" s="45"/>
      <c r="AH8" s="45"/>
      <c r="AI8" s="3"/>
      <c r="AJ8" s="4"/>
      <c r="AK8" s="4"/>
      <c r="AL8" s="4"/>
      <c r="AM8" s="4"/>
      <c r="AN8" s="4"/>
      <c r="AO8" s="4"/>
      <c r="AP8" s="4"/>
      <c r="AQ8" s="4"/>
      <c r="AR8" s="386" t="s">
        <v>44</v>
      </c>
      <c r="AS8" s="387"/>
      <c r="AT8" s="387"/>
      <c r="AU8" s="387"/>
      <c r="AV8" s="387"/>
      <c r="AW8" s="388"/>
      <c r="AX8" s="337" t="s">
        <v>45</v>
      </c>
      <c r="AY8" s="338"/>
      <c r="AZ8" s="339"/>
      <c r="BB8" s="343" t="s">
        <v>46</v>
      </c>
      <c r="BC8" s="344"/>
      <c r="BD8" s="345"/>
      <c r="BE8"/>
      <c r="BF8" s="42" t="s">
        <v>47</v>
      </c>
      <c r="CB8" s="382"/>
      <c r="CC8" s="383"/>
      <c r="CD8" s="383"/>
      <c r="CE8" s="383"/>
      <c r="CF8" s="383"/>
      <c r="CG8" s="383"/>
      <c r="CH8" s="383"/>
      <c r="CI8" s="383"/>
      <c r="CJ8" s="383"/>
      <c r="CK8" s="383"/>
      <c r="CL8" s="383"/>
      <c r="CM8" s="383"/>
      <c r="CN8" s="384"/>
      <c r="CO8" s="384"/>
      <c r="CP8" s="384"/>
      <c r="CQ8" s="384"/>
      <c r="CR8" s="384"/>
      <c r="CS8" s="384"/>
      <c r="CT8" s="385"/>
      <c r="CU8" s="346" t="s">
        <v>48</v>
      </c>
      <c r="CV8" s="347"/>
      <c r="CW8" s="347"/>
      <c r="CX8" s="95" t="s">
        <v>49</v>
      </c>
      <c r="CY8" s="95"/>
      <c r="CZ8" s="95"/>
      <c r="DA8" s="96"/>
      <c r="DB8" s="96"/>
      <c r="DC8" s="96"/>
      <c r="DD8" s="348" t="s">
        <v>50</v>
      </c>
      <c r="DE8" s="349"/>
      <c r="DF8" s="350"/>
      <c r="DG8" s="3"/>
      <c r="DI8" s="3"/>
      <c r="DJ8" s="3"/>
      <c r="DK8" s="3"/>
      <c r="DL8" s="3"/>
      <c r="DM8" s="3"/>
      <c r="DO8" s="351" t="s">
        <v>51</v>
      </c>
      <c r="DP8" s="332" t="s">
        <v>52</v>
      </c>
      <c r="DQ8" s="332" t="s">
        <v>53</v>
      </c>
      <c r="DR8" s="332" t="s">
        <v>54</v>
      </c>
      <c r="DS8" s="332" t="s">
        <v>55</v>
      </c>
      <c r="DT8" s="332" t="s">
        <v>56</v>
      </c>
      <c r="DU8" s="332" t="s">
        <v>57</v>
      </c>
      <c r="DV8" s="332" t="s">
        <v>58</v>
      </c>
      <c r="DW8" s="332" t="s">
        <v>59</v>
      </c>
      <c r="DX8" s="332" t="s">
        <v>60</v>
      </c>
      <c r="DY8" s="332" t="s">
        <v>61</v>
      </c>
      <c r="DZ8" s="332" t="s">
        <v>62</v>
      </c>
      <c r="EA8" s="332" t="s">
        <v>63</v>
      </c>
      <c r="EB8" s="332" t="s">
        <v>64</v>
      </c>
      <c r="EC8" s="332" t="s">
        <v>65</v>
      </c>
      <c r="ED8" s="332" t="s">
        <v>66</v>
      </c>
      <c r="EE8" s="283" t="s">
        <v>67</v>
      </c>
      <c r="EF8" s="281" t="s">
        <v>68</v>
      </c>
      <c r="EG8" s="281" t="s">
        <v>69</v>
      </c>
      <c r="EH8" s="354" t="s">
        <v>70</v>
      </c>
      <c r="EK8" s="235"/>
      <c r="EL8" s="235"/>
      <c r="EM8" s="235"/>
      <c r="EN8" s="235"/>
      <c r="EO8" s="179"/>
      <c r="EP8" s="179"/>
      <c r="EQ8" s="179"/>
      <c r="ER8" s="179"/>
      <c r="ES8" s="179"/>
    </row>
    <row r="9" spans="1:155" ht="18" customHeight="1" thickBot="1" x14ac:dyDescent="0.45">
      <c r="B9" s="16"/>
      <c r="C9" s="11" t="s">
        <v>71</v>
      </c>
      <c r="D9" s="326"/>
      <c r="E9" s="327"/>
      <c r="F9" s="186"/>
      <c r="G9" s="3"/>
      <c r="H9" s="3"/>
      <c r="I9" s="3"/>
      <c r="J9" s="328" t="str">
        <f>IF(COUNTIF($AJ13:$AK32,"NG")=0,"OK","NG")</f>
        <v>OK</v>
      </c>
      <c r="K9" s="330" t="str">
        <f>IF(COUNTIF($AL13:$AP32,"NG")=0,"OK","NG")</f>
        <v>OK</v>
      </c>
      <c r="L9" s="330" t="str">
        <f>IF(COUNTIF($BB$13:$BD$32,"NG")=0,"OK","NG")</f>
        <v>OK</v>
      </c>
      <c r="M9" s="330" t="str">
        <f>IF(COUNTIF($BV$13:$BZ$32,"NG")=0,"OK","NG")</f>
        <v>OK</v>
      </c>
      <c r="N9" s="330" t="str">
        <f>IF(COUNTIF($DH$13:$DM$32,"NG")=0,"OK","NG")</f>
        <v>OK</v>
      </c>
      <c r="O9" s="310" t="str">
        <f>IF(COUNTIF($EJ$13:$ES$32,"NG")=0,"OK","NG")</f>
        <v>OK</v>
      </c>
      <c r="P9" s="4"/>
      <c r="Q9" s="4"/>
      <c r="R9" s="4"/>
      <c r="S9" s="4"/>
      <c r="T9" s="4"/>
      <c r="U9" s="4"/>
      <c r="V9" s="4"/>
      <c r="W9" s="4"/>
      <c r="X9" s="4"/>
      <c r="Y9" s="4"/>
      <c r="Z9" s="12"/>
      <c r="AA9" s="13"/>
      <c r="AB9" s="312" t="s">
        <v>73</v>
      </c>
      <c r="AC9" s="313"/>
      <c r="AD9" s="40"/>
      <c r="AE9" s="40"/>
      <c r="AF9" s="40"/>
      <c r="AG9" s="45"/>
      <c r="AH9" s="45"/>
      <c r="AI9" s="3"/>
      <c r="AJ9" s="4"/>
      <c r="AK9" s="4"/>
      <c r="AL9" s="4"/>
      <c r="AM9" s="4"/>
      <c r="AN9" s="4"/>
      <c r="AO9" s="4"/>
      <c r="AP9" s="4"/>
      <c r="AQ9" s="4"/>
      <c r="AR9" s="389"/>
      <c r="AS9" s="390"/>
      <c r="AT9" s="390"/>
      <c r="AU9" s="390"/>
      <c r="AV9" s="390"/>
      <c r="AW9" s="391"/>
      <c r="AX9" s="340"/>
      <c r="AY9" s="341"/>
      <c r="AZ9" s="342"/>
      <c r="BB9" s="316" t="s">
        <v>74</v>
      </c>
      <c r="BC9" s="317" t="s">
        <v>75</v>
      </c>
      <c r="BD9" s="318"/>
      <c r="BE9"/>
      <c r="BF9" s="319" t="s">
        <v>76</v>
      </c>
      <c r="BG9" s="320"/>
      <c r="BH9" s="320"/>
      <c r="BI9" s="325" t="s">
        <v>77</v>
      </c>
      <c r="BJ9" s="320"/>
      <c r="BK9" s="320"/>
      <c r="BL9" s="325" t="s">
        <v>78</v>
      </c>
      <c r="BM9" s="320"/>
      <c r="BN9" s="320"/>
      <c r="BO9" s="325" t="s">
        <v>79</v>
      </c>
      <c r="BP9" s="320"/>
      <c r="BQ9" s="320"/>
      <c r="BR9" s="325" t="s">
        <v>80</v>
      </c>
      <c r="BS9" s="325"/>
      <c r="BT9" s="392"/>
      <c r="BU9" s="261"/>
      <c r="BV9" s="396" t="s">
        <v>81</v>
      </c>
      <c r="BW9" s="397"/>
      <c r="BX9" s="397"/>
      <c r="BY9" s="397"/>
      <c r="BZ9" s="398"/>
      <c r="CB9" s="292" t="s">
        <v>82</v>
      </c>
      <c r="CC9" s="295" t="s">
        <v>83</v>
      </c>
      <c r="CD9" s="296"/>
      <c r="CE9" s="296"/>
      <c r="CF9" s="296"/>
      <c r="CG9" s="296"/>
      <c r="CH9" s="296"/>
      <c r="CI9" s="296"/>
      <c r="CJ9" s="296"/>
      <c r="CK9" s="296"/>
      <c r="CL9" s="296"/>
      <c r="CM9" s="297"/>
      <c r="CN9" s="301" t="s">
        <v>84</v>
      </c>
      <c r="CO9" s="304" t="s">
        <v>85</v>
      </c>
      <c r="CP9" s="305"/>
      <c r="CQ9" s="305"/>
      <c r="CR9" s="305"/>
      <c r="CS9" s="306"/>
      <c r="CT9" s="301" t="s">
        <v>86</v>
      </c>
      <c r="CU9" s="348"/>
      <c r="CV9" s="348"/>
      <c r="CW9" s="348"/>
      <c r="CX9" s="285" t="s">
        <v>87</v>
      </c>
      <c r="CY9" s="285"/>
      <c r="CZ9" s="285"/>
      <c r="DA9" s="285" t="s">
        <v>88</v>
      </c>
      <c r="DB9" s="285"/>
      <c r="DC9" s="285"/>
      <c r="DD9" s="349"/>
      <c r="DE9" s="349"/>
      <c r="DF9" s="350"/>
      <c r="DG9" s="3"/>
      <c r="DH9" s="3"/>
      <c r="DI9" s="3"/>
      <c r="DJ9" s="3"/>
      <c r="DK9" s="3"/>
      <c r="DL9" s="3"/>
      <c r="DM9" s="3"/>
      <c r="DO9" s="352"/>
      <c r="DP9" s="333"/>
      <c r="DQ9" s="333"/>
      <c r="DR9" s="333"/>
      <c r="DS9" s="333"/>
      <c r="DT9" s="333"/>
      <c r="DU9" s="333"/>
      <c r="DV9" s="333"/>
      <c r="DW9" s="333"/>
      <c r="DX9" s="333"/>
      <c r="DY9" s="333"/>
      <c r="DZ9" s="333"/>
      <c r="EA9" s="333"/>
      <c r="EB9" s="333"/>
      <c r="EC9" s="333"/>
      <c r="ED9" s="333"/>
      <c r="EE9" s="335"/>
      <c r="EF9" s="336"/>
      <c r="EG9" s="336"/>
      <c r="EH9" s="355"/>
    </row>
    <row r="10" spans="1:155" ht="18" customHeight="1" thickBot="1" x14ac:dyDescent="0.45">
      <c r="B10" s="16"/>
      <c r="C10" s="190"/>
      <c r="D10" s="256"/>
      <c r="E10" s="256"/>
      <c r="F10" s="186"/>
      <c r="G10" s="3"/>
      <c r="H10" s="3"/>
      <c r="I10" s="3"/>
      <c r="J10" s="329"/>
      <c r="K10" s="331"/>
      <c r="L10" s="331"/>
      <c r="M10" s="331"/>
      <c r="N10" s="331"/>
      <c r="O10" s="311"/>
      <c r="P10" s="4"/>
      <c r="Q10" s="4"/>
      <c r="R10" s="4"/>
      <c r="S10" s="4"/>
      <c r="T10" s="4"/>
      <c r="U10" s="4"/>
      <c r="V10" s="4"/>
      <c r="W10" s="4"/>
      <c r="X10" s="4"/>
      <c r="Y10" s="4"/>
      <c r="Z10" s="14"/>
      <c r="AA10" s="15"/>
      <c r="AB10" s="314"/>
      <c r="AC10" s="315"/>
      <c r="AD10" s="40"/>
      <c r="AE10" s="40"/>
      <c r="AF10" s="40"/>
      <c r="AG10" s="40"/>
      <c r="AH10" s="40"/>
      <c r="AI10" s="3"/>
      <c r="AJ10" s="254"/>
      <c r="AK10" s="254"/>
      <c r="AL10" s="254"/>
      <c r="AM10" s="254"/>
      <c r="AN10" s="254"/>
      <c r="AO10" s="254"/>
      <c r="AP10" s="254"/>
      <c r="AQ10" s="4"/>
      <c r="AR10" s="194" t="s">
        <v>89</v>
      </c>
      <c r="AS10" s="64"/>
      <c r="AT10" s="65"/>
      <c r="AU10" s="195" t="s">
        <v>90</v>
      </c>
      <c r="AV10" s="66"/>
      <c r="AW10" s="67"/>
      <c r="AX10" s="236" t="s">
        <v>91</v>
      </c>
      <c r="AY10" s="286" t="s">
        <v>92</v>
      </c>
      <c r="AZ10" s="287"/>
      <c r="BB10" s="316"/>
      <c r="BC10" s="317"/>
      <c r="BD10" s="318"/>
      <c r="BE10"/>
      <c r="BF10" s="321"/>
      <c r="BG10" s="322"/>
      <c r="BH10" s="322"/>
      <c r="BI10" s="322"/>
      <c r="BJ10" s="322"/>
      <c r="BK10" s="322"/>
      <c r="BL10" s="322"/>
      <c r="BM10" s="322"/>
      <c r="BN10" s="322"/>
      <c r="BO10" s="322"/>
      <c r="BP10" s="322"/>
      <c r="BQ10" s="322"/>
      <c r="BR10" s="302"/>
      <c r="BS10" s="302"/>
      <c r="BT10" s="393"/>
      <c r="BU10" s="261"/>
      <c r="BV10" s="399"/>
      <c r="BW10" s="400"/>
      <c r="BX10" s="400"/>
      <c r="BY10" s="400"/>
      <c r="BZ10" s="401"/>
      <c r="CB10" s="293"/>
      <c r="CC10" s="298"/>
      <c r="CD10" s="299"/>
      <c r="CE10" s="299"/>
      <c r="CF10" s="299"/>
      <c r="CG10" s="299"/>
      <c r="CH10" s="299"/>
      <c r="CI10" s="299"/>
      <c r="CJ10" s="299"/>
      <c r="CK10" s="299"/>
      <c r="CL10" s="299"/>
      <c r="CM10" s="300"/>
      <c r="CN10" s="302"/>
      <c r="CO10" s="307"/>
      <c r="CP10" s="308"/>
      <c r="CQ10" s="308"/>
      <c r="CR10" s="308"/>
      <c r="CS10" s="309"/>
      <c r="CT10" s="302"/>
      <c r="CU10" s="348"/>
      <c r="CV10" s="348"/>
      <c r="CW10" s="348"/>
      <c r="CX10" s="285"/>
      <c r="CY10" s="285"/>
      <c r="CZ10" s="285"/>
      <c r="DA10" s="285"/>
      <c r="DB10" s="285"/>
      <c r="DC10" s="285"/>
      <c r="DD10" s="349"/>
      <c r="DE10" s="349"/>
      <c r="DF10" s="350"/>
      <c r="DG10" s="3"/>
      <c r="DH10" s="268" t="s">
        <v>93</v>
      </c>
      <c r="DI10" s="269"/>
      <c r="DJ10" s="269"/>
      <c r="DK10" s="269"/>
      <c r="DL10" s="269"/>
      <c r="DM10" s="270"/>
      <c r="DO10" s="352"/>
      <c r="DP10" s="333"/>
      <c r="DQ10" s="333"/>
      <c r="DR10" s="333"/>
      <c r="DS10" s="333"/>
      <c r="DT10" s="333"/>
      <c r="DU10" s="333"/>
      <c r="DV10" s="333"/>
      <c r="DW10" s="333"/>
      <c r="DX10" s="333"/>
      <c r="DY10" s="333"/>
      <c r="DZ10" s="333"/>
      <c r="EA10" s="333"/>
      <c r="EB10" s="333"/>
      <c r="EC10" s="333"/>
      <c r="ED10" s="333"/>
      <c r="EE10" s="335"/>
      <c r="EF10" s="336"/>
      <c r="EG10" s="336"/>
      <c r="EH10" s="355"/>
    </row>
    <row r="11" spans="1:155" ht="18.600000000000001" customHeight="1" thickBot="1" x14ac:dyDescent="0.45">
      <c r="B11" s="1"/>
      <c r="C11" s="42" t="s">
        <v>94</v>
      </c>
      <c r="D11" s="1"/>
      <c r="E11" s="1"/>
      <c r="F11" s="1"/>
      <c r="G11" s="3"/>
      <c r="H11" s="3"/>
      <c r="I11" s="3"/>
      <c r="J11" s="3"/>
      <c r="K11" s="3"/>
      <c r="L11" s="3"/>
      <c r="M11" s="3"/>
      <c r="N11" s="17"/>
      <c r="O11" s="4"/>
      <c r="P11" s="4"/>
      <c r="Q11" s="4"/>
      <c r="R11" s="288" t="s">
        <v>95</v>
      </c>
      <c r="S11" s="288"/>
      <c r="T11" s="288"/>
      <c r="U11" s="288"/>
      <c r="V11" s="288"/>
      <c r="W11" s="288"/>
      <c r="X11" s="288"/>
      <c r="Y11" s="4"/>
      <c r="Z11" s="42" t="s">
        <v>96</v>
      </c>
      <c r="AA11" s="4"/>
      <c r="AB11" s="4"/>
      <c r="AC11" s="3"/>
      <c r="AD11" s="4"/>
      <c r="AE11" s="4"/>
      <c r="AF11" s="4"/>
      <c r="AG11" s="4"/>
      <c r="AH11" s="4"/>
      <c r="AI11" s="3"/>
      <c r="AJ11" s="289" t="s">
        <v>97</v>
      </c>
      <c r="AK11" s="290"/>
      <c r="AL11" s="290"/>
      <c r="AM11" s="290"/>
      <c r="AN11" s="290"/>
      <c r="AO11" s="290"/>
      <c r="AP11" s="291"/>
      <c r="AQ11" s="61"/>
      <c r="AR11" s="184" t="s">
        <v>98</v>
      </c>
      <c r="AS11" s="196" t="s">
        <v>99</v>
      </c>
      <c r="AT11" s="197" t="s">
        <v>100</v>
      </c>
      <c r="AU11" s="182" t="s">
        <v>101</v>
      </c>
      <c r="AV11" s="196" t="s">
        <v>102</v>
      </c>
      <c r="AW11" s="198" t="s">
        <v>103</v>
      </c>
      <c r="AX11" s="199" t="s">
        <v>104</v>
      </c>
      <c r="AY11" s="200" t="s">
        <v>105</v>
      </c>
      <c r="AZ11" s="201" t="s">
        <v>106</v>
      </c>
      <c r="BA11" s="75"/>
      <c r="BB11" s="316"/>
      <c r="BC11" s="317"/>
      <c r="BD11" s="318"/>
      <c r="BE11"/>
      <c r="BF11" s="323"/>
      <c r="BG11" s="324"/>
      <c r="BH11" s="324"/>
      <c r="BI11" s="324"/>
      <c r="BJ11" s="324"/>
      <c r="BK11" s="324"/>
      <c r="BL11" s="324"/>
      <c r="BM11" s="324"/>
      <c r="BN11" s="324"/>
      <c r="BO11" s="324"/>
      <c r="BP11" s="324"/>
      <c r="BQ11" s="324"/>
      <c r="BR11" s="394"/>
      <c r="BS11" s="394"/>
      <c r="BT11" s="395"/>
      <c r="BU11" s="261"/>
      <c r="BV11" s="402"/>
      <c r="BW11" s="403"/>
      <c r="BX11" s="403"/>
      <c r="BY11" s="403"/>
      <c r="BZ11" s="404"/>
      <c r="CA11" s="261"/>
      <c r="CB11" s="293"/>
      <c r="CC11" s="283" t="s">
        <v>107</v>
      </c>
      <c r="CD11" s="281" t="s">
        <v>108</v>
      </c>
      <c r="CE11" s="281" t="s">
        <v>109</v>
      </c>
      <c r="CF11" s="281" t="s">
        <v>110</v>
      </c>
      <c r="CG11" s="281" t="s">
        <v>111</v>
      </c>
      <c r="CH11" s="281" t="s">
        <v>112</v>
      </c>
      <c r="CI11" s="281" t="s">
        <v>113</v>
      </c>
      <c r="CJ11" s="281" t="s">
        <v>114</v>
      </c>
      <c r="CK11" s="281" t="s">
        <v>115</v>
      </c>
      <c r="CL11" s="281" t="s">
        <v>116</v>
      </c>
      <c r="CM11" s="279" t="s">
        <v>117</v>
      </c>
      <c r="CN11" s="302"/>
      <c r="CO11" s="283" t="s">
        <v>118</v>
      </c>
      <c r="CP11" s="281" t="s">
        <v>119</v>
      </c>
      <c r="CQ11" s="281" t="s">
        <v>120</v>
      </c>
      <c r="CR11" s="281" t="s">
        <v>121</v>
      </c>
      <c r="CS11" s="279" t="s">
        <v>122</v>
      </c>
      <c r="CT11" s="302"/>
      <c r="CU11" s="275" t="s">
        <v>123</v>
      </c>
      <c r="CV11" s="277" t="s">
        <v>124</v>
      </c>
      <c r="CW11" s="273" t="s">
        <v>125</v>
      </c>
      <c r="CX11" s="275" t="s">
        <v>126</v>
      </c>
      <c r="CY11" s="277" t="s">
        <v>124</v>
      </c>
      <c r="CZ11" s="273" t="s">
        <v>127</v>
      </c>
      <c r="DA11" s="275" t="s">
        <v>128</v>
      </c>
      <c r="DB11" s="277" t="s">
        <v>129</v>
      </c>
      <c r="DC11" s="273" t="s">
        <v>130</v>
      </c>
      <c r="DD11" s="275" t="s">
        <v>131</v>
      </c>
      <c r="DE11" s="277" t="s">
        <v>124</v>
      </c>
      <c r="DF11" s="263" t="s">
        <v>132</v>
      </c>
      <c r="DG11" s="261"/>
      <c r="DH11" s="265" t="s">
        <v>133</v>
      </c>
      <c r="DI11" s="266" t="s">
        <v>134</v>
      </c>
      <c r="DJ11" s="266"/>
      <c r="DK11" s="266"/>
      <c r="DL11" s="266"/>
      <c r="DM11" s="267"/>
      <c r="DO11" s="352"/>
      <c r="DP11" s="333"/>
      <c r="DQ11" s="333"/>
      <c r="DR11" s="333"/>
      <c r="DS11" s="333"/>
      <c r="DT11" s="333"/>
      <c r="DU11" s="333"/>
      <c r="DV11" s="333"/>
      <c r="DW11" s="333"/>
      <c r="DX11" s="333"/>
      <c r="DY11" s="333"/>
      <c r="DZ11" s="333"/>
      <c r="EA11" s="333"/>
      <c r="EB11" s="333"/>
      <c r="EC11" s="333"/>
      <c r="ED11" s="333"/>
      <c r="EE11" s="335"/>
      <c r="EF11" s="336"/>
      <c r="EG11" s="336"/>
      <c r="EH11" s="355"/>
      <c r="EJ11" s="268" t="s">
        <v>135</v>
      </c>
      <c r="EK11" s="269"/>
      <c r="EL11" s="269"/>
      <c r="EM11" s="269"/>
      <c r="EN11" s="269"/>
      <c r="EO11" s="269"/>
      <c r="EP11" s="269"/>
      <c r="EQ11" s="269"/>
      <c r="ER11" s="269"/>
      <c r="ES11" s="270"/>
      <c r="EU11" s="6" t="s">
        <v>136</v>
      </c>
    </row>
    <row r="12" spans="1:155" ht="113.45" customHeight="1" thickTop="1" thickBot="1" x14ac:dyDescent="0.45">
      <c r="B12" s="3"/>
      <c r="C12" s="100" t="s">
        <v>137</v>
      </c>
      <c r="D12" s="46" t="s">
        <v>138</v>
      </c>
      <c r="E12" s="205" t="s">
        <v>139</v>
      </c>
      <c r="F12" s="47" t="s">
        <v>140</v>
      </c>
      <c r="G12" s="271" t="s">
        <v>141</v>
      </c>
      <c r="H12" s="272"/>
      <c r="I12" s="18" t="s">
        <v>142</v>
      </c>
      <c r="J12" s="48" t="s">
        <v>143</v>
      </c>
      <c r="K12" s="19" t="s">
        <v>144</v>
      </c>
      <c r="L12" s="19" t="s">
        <v>145</v>
      </c>
      <c r="M12" s="82" t="s">
        <v>146</v>
      </c>
      <c r="N12" s="21" t="s">
        <v>147</v>
      </c>
      <c r="O12" s="22" t="s">
        <v>148</v>
      </c>
      <c r="P12" s="22" t="s">
        <v>149</v>
      </c>
      <c r="Q12" s="76" t="s">
        <v>150</v>
      </c>
      <c r="R12" s="204" t="s">
        <v>151</v>
      </c>
      <c r="S12" s="204" t="s">
        <v>152</v>
      </c>
      <c r="T12" s="204" t="s">
        <v>153</v>
      </c>
      <c r="U12" s="204" t="s">
        <v>154</v>
      </c>
      <c r="V12" s="204" t="s">
        <v>155</v>
      </c>
      <c r="W12" s="204" t="s">
        <v>156</v>
      </c>
      <c r="X12" s="204" t="s">
        <v>157</v>
      </c>
      <c r="Y12" s="22" t="s">
        <v>158</v>
      </c>
      <c r="Z12" s="210" t="s">
        <v>159</v>
      </c>
      <c r="AA12" s="20" t="s">
        <v>160</v>
      </c>
      <c r="AB12" s="49" t="s">
        <v>161</v>
      </c>
      <c r="AC12" s="158" t="s">
        <v>162</v>
      </c>
      <c r="AD12" s="50" t="s">
        <v>163</v>
      </c>
      <c r="AE12" s="106" t="s">
        <v>164</v>
      </c>
      <c r="AF12" s="158" t="s">
        <v>165</v>
      </c>
      <c r="AG12" s="51" t="s">
        <v>166</v>
      </c>
      <c r="AH12" s="159" t="s">
        <v>167</v>
      </c>
      <c r="AI12" s="3"/>
      <c r="AJ12" s="211" t="s">
        <v>168</v>
      </c>
      <c r="AK12" s="212" t="s">
        <v>169</v>
      </c>
      <c r="AL12" s="212" t="s">
        <v>170</v>
      </c>
      <c r="AM12" s="212" t="s">
        <v>171</v>
      </c>
      <c r="AN12" s="212" t="s">
        <v>172</v>
      </c>
      <c r="AO12" s="212" t="s">
        <v>173</v>
      </c>
      <c r="AP12" s="213" t="s">
        <v>174</v>
      </c>
      <c r="AQ12" s="62"/>
      <c r="AR12" s="185" t="s">
        <v>175</v>
      </c>
      <c r="AS12" s="110" t="s">
        <v>176</v>
      </c>
      <c r="AT12" s="111" t="s">
        <v>177</v>
      </c>
      <c r="AU12" s="183" t="s">
        <v>178</v>
      </c>
      <c r="AV12" s="110" t="s">
        <v>179</v>
      </c>
      <c r="AW12" s="112" t="s">
        <v>180</v>
      </c>
      <c r="AX12" s="113" t="s">
        <v>181</v>
      </c>
      <c r="AY12" s="114" t="s">
        <v>182</v>
      </c>
      <c r="AZ12" s="115" t="s">
        <v>183</v>
      </c>
      <c r="BA12" s="68"/>
      <c r="BB12" s="157" t="s">
        <v>184</v>
      </c>
      <c r="BC12" s="160" t="s">
        <v>185</v>
      </c>
      <c r="BD12" s="262" t="s">
        <v>393</v>
      </c>
      <c r="BF12" s="90" t="s">
        <v>186</v>
      </c>
      <c r="BG12" s="91" t="s">
        <v>187</v>
      </c>
      <c r="BH12" s="92" t="s">
        <v>188</v>
      </c>
      <c r="BI12" s="93" t="s">
        <v>186</v>
      </c>
      <c r="BJ12" s="91" t="s">
        <v>187</v>
      </c>
      <c r="BK12" s="92" t="s">
        <v>188</v>
      </c>
      <c r="BL12" s="93" t="s">
        <v>186</v>
      </c>
      <c r="BM12" s="91" t="s">
        <v>187</v>
      </c>
      <c r="BN12" s="92" t="s">
        <v>188</v>
      </c>
      <c r="BO12" s="93" t="s">
        <v>186</v>
      </c>
      <c r="BP12" s="91" t="s">
        <v>187</v>
      </c>
      <c r="BQ12" s="92" t="s">
        <v>188</v>
      </c>
      <c r="BR12" s="93" t="s">
        <v>186</v>
      </c>
      <c r="BS12" s="91" t="s">
        <v>187</v>
      </c>
      <c r="BT12" s="94" t="s">
        <v>188</v>
      </c>
      <c r="BU12" s="89"/>
      <c r="BV12" s="165" t="s">
        <v>189</v>
      </c>
      <c r="BW12" s="166" t="s">
        <v>190</v>
      </c>
      <c r="BX12" s="166" t="s">
        <v>191</v>
      </c>
      <c r="BY12" s="166" t="s">
        <v>192</v>
      </c>
      <c r="BZ12" s="167" t="s">
        <v>193</v>
      </c>
      <c r="CA12" s="89"/>
      <c r="CB12" s="294"/>
      <c r="CC12" s="284"/>
      <c r="CD12" s="282"/>
      <c r="CE12" s="282"/>
      <c r="CF12" s="282"/>
      <c r="CG12" s="282"/>
      <c r="CH12" s="282"/>
      <c r="CI12" s="282"/>
      <c r="CJ12" s="282"/>
      <c r="CK12" s="282"/>
      <c r="CL12" s="282"/>
      <c r="CM12" s="280"/>
      <c r="CN12" s="303"/>
      <c r="CO12" s="284"/>
      <c r="CP12" s="282"/>
      <c r="CQ12" s="282"/>
      <c r="CR12" s="282"/>
      <c r="CS12" s="280"/>
      <c r="CT12" s="303"/>
      <c r="CU12" s="276"/>
      <c r="CV12" s="278"/>
      <c r="CW12" s="274"/>
      <c r="CX12" s="276"/>
      <c r="CY12" s="278"/>
      <c r="CZ12" s="274"/>
      <c r="DA12" s="276"/>
      <c r="DB12" s="278"/>
      <c r="DC12" s="274"/>
      <c r="DD12" s="276"/>
      <c r="DE12" s="278"/>
      <c r="DF12" s="264"/>
      <c r="DG12" s="261"/>
      <c r="DH12" s="265"/>
      <c r="DI12" s="259" t="s">
        <v>194</v>
      </c>
      <c r="DJ12" s="259" t="s">
        <v>195</v>
      </c>
      <c r="DK12" s="259" t="s">
        <v>196</v>
      </c>
      <c r="DL12" s="259" t="s">
        <v>197</v>
      </c>
      <c r="DM12" s="260" t="s">
        <v>198</v>
      </c>
      <c r="DO12" s="353"/>
      <c r="DP12" s="334"/>
      <c r="DQ12" s="334"/>
      <c r="DR12" s="334"/>
      <c r="DS12" s="334"/>
      <c r="DT12" s="334"/>
      <c r="DU12" s="334"/>
      <c r="DV12" s="334"/>
      <c r="DW12" s="334"/>
      <c r="DX12" s="334"/>
      <c r="DY12" s="334"/>
      <c r="DZ12" s="334"/>
      <c r="EA12" s="334"/>
      <c r="EB12" s="334"/>
      <c r="EC12" s="334"/>
      <c r="ED12" s="334"/>
      <c r="EE12" s="284"/>
      <c r="EF12" s="282"/>
      <c r="EG12" s="282"/>
      <c r="EH12" s="356"/>
      <c r="EJ12" s="247" t="s">
        <v>194</v>
      </c>
      <c r="EK12" s="181" t="s">
        <v>199</v>
      </c>
      <c r="EL12" s="181" t="s">
        <v>200</v>
      </c>
      <c r="EM12" s="181" t="s">
        <v>201</v>
      </c>
      <c r="EN12" s="181" t="s">
        <v>202</v>
      </c>
      <c r="EO12" s="181" t="s">
        <v>203</v>
      </c>
      <c r="EP12" s="181" t="s">
        <v>204</v>
      </c>
      <c r="EQ12" s="181" t="s">
        <v>205</v>
      </c>
      <c r="ER12" s="259" t="s">
        <v>206</v>
      </c>
      <c r="ES12" s="248" t="s">
        <v>207</v>
      </c>
      <c r="EU12" s="119" t="s">
        <v>208</v>
      </c>
      <c r="EV12" s="120" t="s">
        <v>209</v>
      </c>
      <c r="EW12" s="120" t="s">
        <v>29</v>
      </c>
      <c r="EX12" s="120" t="s">
        <v>210</v>
      </c>
      <c r="EY12" s="121" t="s">
        <v>211</v>
      </c>
    </row>
    <row r="13" spans="1:155" ht="58.9" customHeight="1" thickTop="1" thickBot="1" x14ac:dyDescent="0.45">
      <c r="B13" s="1">
        <v>1</v>
      </c>
      <c r="C13" s="206">
        <f t="shared" ref="C13:C32" si="0">$D$5</f>
        <v>0</v>
      </c>
      <c r="D13" s="207"/>
      <c r="E13" s="192"/>
      <c r="F13" s="58"/>
      <c r="G13" s="189"/>
      <c r="H13" s="23"/>
      <c r="I13" s="18"/>
      <c r="J13" s="106" t="s">
        <v>231</v>
      </c>
      <c r="K13" s="106" t="s">
        <v>231</v>
      </c>
      <c r="L13" s="106" t="s">
        <v>231</v>
      </c>
      <c r="M13" s="24"/>
      <c r="N13" s="25"/>
      <c r="O13" s="52" t="s">
        <v>313</v>
      </c>
      <c r="P13" s="52" t="s">
        <v>313</v>
      </c>
      <c r="Q13" s="77"/>
      <c r="R13" s="80" t="s">
        <v>313</v>
      </c>
      <c r="S13" s="80" t="s">
        <v>313</v>
      </c>
      <c r="T13" s="80" t="s">
        <v>313</v>
      </c>
      <c r="U13" s="80" t="s">
        <v>313</v>
      </c>
      <c r="V13" s="80" t="s">
        <v>313</v>
      </c>
      <c r="W13" s="80" t="s">
        <v>313</v>
      </c>
      <c r="X13" s="80" t="s">
        <v>313</v>
      </c>
      <c r="Y13" s="52" t="s">
        <v>231</v>
      </c>
      <c r="Z13" s="18"/>
      <c r="AA13" s="26"/>
      <c r="AB13" s="101"/>
      <c r="AC13" s="53"/>
      <c r="AD13" s="54"/>
      <c r="AE13" s="27"/>
      <c r="AF13" s="27"/>
      <c r="AG13" s="55"/>
      <c r="AH13" s="28"/>
      <c r="AI13" s="3"/>
      <c r="AJ13" s="228" t="str">
        <f t="shared" ref="AJ13:AJ32" si="1">IF(Q13="","-",IF(COUNTIF($F13:$Q13,"")=0,"OK","NG"))</f>
        <v>-</v>
      </c>
      <c r="AK13" s="229" t="str">
        <f t="shared" ref="AK13:AK32" si="2">IF(N13="","-",IF(COUNTIF($O13:$X13,"（リストから選択）")=0,"OK","NG"))</f>
        <v>-</v>
      </c>
      <c r="AL13" s="229" t="str">
        <f t="shared" ref="AL13:AL32" si="3">IF(Y13="耐震補強工事中（対象外）","-",IF(Z13="未実施",IF(AB13="","NG","OK"),"-"))</f>
        <v>-</v>
      </c>
      <c r="AM13" s="229" t="str">
        <f t="shared" ref="AM13:AM32" si="4">IF(Y13="耐震補強工事中（対象外）","-",IF(AB13="６．その他（右欄に具体的な理由を記載）",IF(AC13="","NG","OK"),"-"))</f>
        <v>-</v>
      </c>
      <c r="AN13" s="229" t="str">
        <f t="shared" ref="AN13:AN32" si="5">IF(Y13="耐震補強工事中（対象外）","-",IF(I13="旧",IF(AD13="","NG","OK"),"-"))</f>
        <v>-</v>
      </c>
      <c r="AO13" s="229" t="str">
        <f t="shared" ref="AO13:AO32" si="6">IF(Y13="耐震補強工事中（対象外）","-",IF(OR(AND(AA13&lt;0.6,AD13="３．耐震性なし"),AND(AA13&lt;0.6,AD13="４．診断未実施のため不明")),IF(AG13="","NG","OK"),"-"))</f>
        <v>-</v>
      </c>
      <c r="AP13" s="230" t="str">
        <f>IF(Y13="耐震補強工事中（対象外）","-",IF(AG13=リスト!$J$9,IF(AH13="","NG","OK"),"-"))</f>
        <v>-</v>
      </c>
      <c r="AQ13" s="63"/>
      <c r="AR13" s="69" t="str">
        <f t="shared" ref="AR13:AR32" si="7">IF($J13="屋体",$AS13+$AT13,"対象外")</f>
        <v>対象外</v>
      </c>
      <c r="AS13" s="71"/>
      <c r="AT13" s="70"/>
      <c r="AU13" s="72" t="str">
        <f>IF($J13="屋体",$AV13+$AW13,"対象外")</f>
        <v>対象外</v>
      </c>
      <c r="AV13" s="73"/>
      <c r="AW13" s="74"/>
      <c r="AX13" s="257" t="s">
        <v>231</v>
      </c>
      <c r="AY13" s="85" t="s">
        <v>313</v>
      </c>
      <c r="AZ13" s="83">
        <f>IF((COUNTIFS($D$13:$D$1048576,D13,$AY$13:$AY$1048576,"○"))=COUNTIFS($D$13:$D$1048576,D13),1,"-")</f>
        <v>1</v>
      </c>
      <c r="BB13" s="117" t="str">
        <f t="shared" ref="BB13:BB32" si="8">IF(AR13="対象外","-",IF(M13&gt;=((AR13+AU13)*200),"OK","NG"))</f>
        <v>-</v>
      </c>
      <c r="BC13" s="161" t="str">
        <f t="shared" ref="BC13:BC32" si="9">IF(Q13="","-",IF(AX13="↓リストから選択","NG","OK"))</f>
        <v>-</v>
      </c>
      <c r="BD13" s="162" t="str">
        <f t="shared" ref="BD13:BD32" si="10">IF(Q13="","-",IF(AND(OR(AX13="学校教職員等による点検",AX13="未点検"),AY13="○"),"NG","OK"))</f>
        <v>-</v>
      </c>
      <c r="BF13" s="168">
        <v>0</v>
      </c>
      <c r="BG13" s="169">
        <v>0</v>
      </c>
      <c r="BH13" s="170">
        <v>0</v>
      </c>
      <c r="BI13" s="171">
        <v>0</v>
      </c>
      <c r="BJ13" s="169">
        <v>0</v>
      </c>
      <c r="BK13" s="170">
        <v>0</v>
      </c>
      <c r="BL13" s="171">
        <v>0</v>
      </c>
      <c r="BM13" s="169">
        <v>0</v>
      </c>
      <c r="BN13" s="170">
        <v>0</v>
      </c>
      <c r="BO13" s="171">
        <v>0</v>
      </c>
      <c r="BP13" s="169">
        <v>0</v>
      </c>
      <c r="BQ13" s="170">
        <v>0</v>
      </c>
      <c r="BR13" s="171">
        <v>0</v>
      </c>
      <c r="BS13" s="169">
        <v>0</v>
      </c>
      <c r="BT13" s="172">
        <v>0</v>
      </c>
      <c r="BV13" s="222" t="str">
        <f t="shared" ref="BV13:BV32" si="11">IF(BH13=0,"-",IF((BF13+BG13)&lt;=BH13,"OK","NG"))</f>
        <v>-</v>
      </c>
      <c r="BW13" s="223" t="str">
        <f t="shared" ref="BW13:BW32" si="12">IF(BK13=0,"-",IF((BI13+BJ13)&lt;=BK13,"OK","NG"))</f>
        <v>-</v>
      </c>
      <c r="BX13" s="223" t="str">
        <f t="shared" ref="BX13:BX32" si="13">IF(BN13=0,"-",IF((BL13+BM13)&lt;=BN13,"OK","NG"))</f>
        <v>-</v>
      </c>
      <c r="BY13" s="223" t="str">
        <f t="shared" ref="BY13:BY32" si="14">IF(BQ13=0,"-",IF((BO13+BP13)&lt;=BQ13,"OK","NG"))</f>
        <v>-</v>
      </c>
      <c r="BZ13" s="224" t="str">
        <f t="shared" ref="BZ13:BZ32" si="15">IF(BT13=0,"-",IF((BR13+BS13)&lt;=BT13,"OK","NG"))</f>
        <v>-</v>
      </c>
      <c r="CA13" s="255" t="str">
        <f t="shared" ref="CA13:CA32" si="16">IF(K13="幼稚園","対象外","")</f>
        <v/>
      </c>
      <c r="CB13" s="128" t="s">
        <v>231</v>
      </c>
      <c r="CC13" s="129" t="s">
        <v>231</v>
      </c>
      <c r="CD13" s="130" t="s">
        <v>231</v>
      </c>
      <c r="CE13" s="130" t="s">
        <v>231</v>
      </c>
      <c r="CF13" s="130" t="s">
        <v>231</v>
      </c>
      <c r="CG13" s="130" t="s">
        <v>231</v>
      </c>
      <c r="CH13" s="130" t="s">
        <v>231</v>
      </c>
      <c r="CI13" s="130" t="s">
        <v>231</v>
      </c>
      <c r="CJ13" s="130" t="s">
        <v>231</v>
      </c>
      <c r="CK13" s="130" t="s">
        <v>231</v>
      </c>
      <c r="CL13" s="130" t="s">
        <v>231</v>
      </c>
      <c r="CM13" s="131" t="s">
        <v>231</v>
      </c>
      <c r="CN13" s="122" t="s">
        <v>231</v>
      </c>
      <c r="CO13" s="151" t="s">
        <v>231</v>
      </c>
      <c r="CP13" s="152" t="s">
        <v>231</v>
      </c>
      <c r="CQ13" s="152" t="s">
        <v>231</v>
      </c>
      <c r="CR13" s="152" t="s">
        <v>231</v>
      </c>
      <c r="CS13" s="153" t="s">
        <v>231</v>
      </c>
      <c r="CT13" s="146" t="s">
        <v>231</v>
      </c>
      <c r="CU13" s="132" t="s">
        <v>231</v>
      </c>
      <c r="CV13" s="133" t="s">
        <v>231</v>
      </c>
      <c r="CW13" s="134" t="s">
        <v>231</v>
      </c>
      <c r="CX13" s="132" t="s">
        <v>231</v>
      </c>
      <c r="CY13" s="133" t="s">
        <v>231</v>
      </c>
      <c r="CZ13" s="134" t="s">
        <v>231</v>
      </c>
      <c r="DA13" s="132" t="s">
        <v>231</v>
      </c>
      <c r="DB13" s="133" t="s">
        <v>231</v>
      </c>
      <c r="DC13" s="134" t="s">
        <v>231</v>
      </c>
      <c r="DD13" s="132" t="s">
        <v>231</v>
      </c>
      <c r="DE13" s="133" t="s">
        <v>231</v>
      </c>
      <c r="DF13" s="148" t="s">
        <v>231</v>
      </c>
      <c r="DH13" s="222" t="str">
        <f t="shared" ref="DH13:DH20" si="17">IF(B13=1,IF(Q13="","-",IF(CB13="① 計画的に整備するための何らかの計画や方針等がある",IF(COUNTIF($CB13:$CT13,"↓リストから選択")=0,"OK","NG"),IF(COUNTIF($CB13:$CT13,"↓リストから選択")=11,"OK","NG"))),"-")</f>
        <v>-</v>
      </c>
      <c r="DI13" s="223" t="str">
        <f t="shared" ref="DI13:DI20" si="18">IF(Q13="","-",IF(OR(CU13="↓リストから選択",CX13="↓リストから選択",DA13="↓リストから選択",IF(N13="1階建て","",DD13="↓リストから選択")),"NG","OK"))</f>
        <v>-</v>
      </c>
      <c r="DJ13" s="223" t="str">
        <f t="shared" ref="DJ13:DJ20" si="19">IF($DI13="-","-",IF(OR($CT13="在籍していない",CU13="１ヶ所以上、バリアフリートイレを設けている"),IF(CV13="↓リストから選択","OK","NG"),IF(AND($CT13="在籍している",CU13="バリアフリートイレを設けていない"),IF(CV13="↓リストから選択","NG","OK"))))</f>
        <v>-</v>
      </c>
      <c r="DK13" s="223" t="str">
        <f t="shared" ref="DK13:DK20" si="20">IF($DI13="-","-",IF(OR($CT13="在籍していない",CX13="スロープ等で段差を解消している"),IF(CY13="↓リストから選択","OK","NG"),IF(AND($CT13="在籍している",CX13="段差の解消をしていない"),IF(CY13="↓リストから選択","NG","OK"))))</f>
        <v>-</v>
      </c>
      <c r="DL13" s="223" t="str">
        <f t="shared" ref="DL13:DL20" si="21">IF($DI13="-","-",IF(OR($CT13="在籍していない",DA13="スロープ等で段差を解消している"),IF(DB13="↓リストから選択","OK","NG"),IF(AND($CT13="在籍している",DA13="段差の解消をしていない"),IF(DB13="↓リストから選択","NG","OK"))))</f>
        <v>-</v>
      </c>
      <c r="DM13" s="224" t="str">
        <f>IF(OR(DI13="-",N13="1階建て"),"-",IF(OR(CT13="在籍していない",DD13="階と階の間の移動に必要なエレベーター等を１台以上設置している"),IF(DE13="↓リストから選択","OK","NG"),IF(DE13="↓リストから選択","NG","OK")))</f>
        <v>-</v>
      </c>
      <c r="DN13" s="255" t="str">
        <f t="shared" ref="DN13:DN32" si="22">IF(K13="幼稚園","対象外","")</f>
        <v/>
      </c>
      <c r="DO13" s="128" t="s">
        <v>231</v>
      </c>
      <c r="DP13" s="122" t="s">
        <v>231</v>
      </c>
      <c r="DQ13" s="122" t="s">
        <v>231</v>
      </c>
      <c r="DR13" s="122" t="s">
        <v>231</v>
      </c>
      <c r="DS13" s="122" t="s">
        <v>231</v>
      </c>
      <c r="DT13" s="122" t="s">
        <v>231</v>
      </c>
      <c r="DU13" s="122" t="s">
        <v>231</v>
      </c>
      <c r="DV13" s="122" t="s">
        <v>231</v>
      </c>
      <c r="DW13" s="122" t="s">
        <v>231</v>
      </c>
      <c r="DX13" s="122" t="s">
        <v>231</v>
      </c>
      <c r="DY13" s="122" t="s">
        <v>231</v>
      </c>
      <c r="DZ13" s="122" t="s">
        <v>231</v>
      </c>
      <c r="EA13" s="122" t="s">
        <v>231</v>
      </c>
      <c r="EB13" s="122" t="s">
        <v>231</v>
      </c>
      <c r="EC13" s="122" t="s">
        <v>231</v>
      </c>
      <c r="ED13" s="122" t="s">
        <v>231</v>
      </c>
      <c r="EE13" s="243" t="s">
        <v>231</v>
      </c>
      <c r="EF13" s="243" t="s">
        <v>231</v>
      </c>
      <c r="EG13" s="243" t="s">
        <v>231</v>
      </c>
      <c r="EH13" s="244" t="s">
        <v>231</v>
      </c>
      <c r="EJ13" s="237" t="str">
        <f t="shared" ref="EJ13:EJ20" si="23">IF(B13=1,IF(Q13="","-",IF(COUNTA(DO13,DQ13,DS13,DU13,DW13,DY13,EA13)=7,"OK","NG")),"-")</f>
        <v>-</v>
      </c>
      <c r="EK13" s="180" t="str">
        <f>IF(B13=1,IF(Q13="","-",IF(DO13=リスト!$AF$3,"OK",IF(DP13="↓リストから選択","NG","OK"))),"-")</f>
        <v>-</v>
      </c>
      <c r="EL13" s="180" t="str">
        <f>IF($B13=1,IF(Q13="","-",IF(DQ13=リスト!$AF$3,"OK",IF(DR13="↓リストから選択","NG","OK"))),"-")</f>
        <v>-</v>
      </c>
      <c r="EM13" s="180" t="str">
        <f>IF($B13=1,IF(Q13="","-",IF(DS13=リスト!$AF$3,"OK",IF(DT13="↓リストから選択","NG","OK"))),"-")</f>
        <v>-</v>
      </c>
      <c r="EN13" s="180" t="str">
        <f>IF($B13=1,IF(Q13="","-",IF(DU13=リスト!$AF$3,"OK",IF(DV13="↓リストから選択","NG","OK"))),"-")</f>
        <v>-</v>
      </c>
      <c r="EO13" s="180" t="str">
        <f>IF($B13=1,IF(Q13="","-",IF(DW13=リスト!$AF$3,"OK",IF(DX13="↓リストから選択","NG","OK"))),"-")</f>
        <v>-</v>
      </c>
      <c r="EP13" s="180" t="str">
        <f>IF($B13=1,IF(Q13="","-",IF(DY13=リスト!$AF$3,"OK",IF(DZ13="↓リストから選択","NG","OK"))),"-")</f>
        <v>-</v>
      </c>
      <c r="EQ13" s="180" t="str">
        <f>IF($B13=1,IF(Q13="","-",IF(EA13=リスト!$AF$3,"OK",IF(EB13="↓リストから選択","NG","OK"))),"-")</f>
        <v>-</v>
      </c>
      <c r="ER13" s="180" t="str">
        <f>IF($B13=1,IF(Q13="","-",IF(EC13=リスト!$AF$3,"OK",IF(ED13="↓リストから選択","NG","OK"))),"-")</f>
        <v>-</v>
      </c>
      <c r="ES13" s="238" t="str">
        <f t="shared" ref="ES13:ES20" si="24">IF(B13=1,IF(Q13="","-",IF(COUNTIFS($EE13:$EH13,"↓リストから選択")=0,"OK","NG")),"-")</f>
        <v>-</v>
      </c>
      <c r="EU13" s="128">
        <f t="shared" ref="EU13:EU32" si="25">$D$5</f>
        <v>0</v>
      </c>
      <c r="EV13" s="122">
        <f t="shared" ref="EV13:EV32" si="26">$D$6</f>
        <v>0</v>
      </c>
      <c r="EW13" s="122">
        <f t="shared" ref="EW13:EW32" si="27">$D$7</f>
        <v>0</v>
      </c>
      <c r="EX13" s="122">
        <f t="shared" ref="EX13:EX32" si="28">$D$8</f>
        <v>0</v>
      </c>
      <c r="EY13" s="123">
        <f t="shared" ref="EY13:EY32" si="29">$D$9</f>
        <v>0</v>
      </c>
    </row>
    <row r="14" spans="1:155" ht="58.9" customHeight="1" thickTop="1" thickBot="1" x14ac:dyDescent="0.45">
      <c r="A14" s="220" t="s">
        <v>249</v>
      </c>
      <c r="B14" s="1">
        <f>COUNTIF(D$13:D14,D14)</f>
        <v>0</v>
      </c>
      <c r="C14" s="206">
        <f t="shared" si="0"/>
        <v>0</v>
      </c>
      <c r="D14" s="207"/>
      <c r="E14" s="192"/>
      <c r="F14" s="58"/>
      <c r="G14" s="189"/>
      <c r="H14" s="23"/>
      <c r="I14" s="18"/>
      <c r="J14" s="106" t="s">
        <v>231</v>
      </c>
      <c r="K14" s="106" t="s">
        <v>231</v>
      </c>
      <c r="L14" s="106" t="s">
        <v>231</v>
      </c>
      <c r="M14" s="24"/>
      <c r="N14" s="25"/>
      <c r="O14" s="52" t="s">
        <v>313</v>
      </c>
      <c r="P14" s="52" t="s">
        <v>313</v>
      </c>
      <c r="Q14" s="77"/>
      <c r="R14" s="80" t="s">
        <v>313</v>
      </c>
      <c r="S14" s="80" t="s">
        <v>313</v>
      </c>
      <c r="T14" s="80" t="s">
        <v>313</v>
      </c>
      <c r="U14" s="80" t="s">
        <v>313</v>
      </c>
      <c r="V14" s="80" t="s">
        <v>313</v>
      </c>
      <c r="W14" s="80" t="s">
        <v>313</v>
      </c>
      <c r="X14" s="80" t="s">
        <v>313</v>
      </c>
      <c r="Y14" s="52" t="s">
        <v>231</v>
      </c>
      <c r="Z14" s="18"/>
      <c r="AA14" s="26"/>
      <c r="AB14" s="101"/>
      <c r="AC14" s="29"/>
      <c r="AD14" s="54"/>
      <c r="AE14" s="27"/>
      <c r="AF14" s="27"/>
      <c r="AG14" s="30"/>
      <c r="AH14" s="28"/>
      <c r="AI14" s="3"/>
      <c r="AJ14" s="228" t="str">
        <f t="shared" si="1"/>
        <v>-</v>
      </c>
      <c r="AK14" s="229" t="str">
        <f t="shared" si="2"/>
        <v>-</v>
      </c>
      <c r="AL14" s="229" t="str">
        <f t="shared" si="3"/>
        <v>-</v>
      </c>
      <c r="AM14" s="229" t="str">
        <f t="shared" si="4"/>
        <v>-</v>
      </c>
      <c r="AN14" s="229" t="str">
        <f t="shared" si="5"/>
        <v>-</v>
      </c>
      <c r="AO14" s="229" t="str">
        <f t="shared" si="6"/>
        <v>-</v>
      </c>
      <c r="AP14" s="230" t="str">
        <f>IF(Y14="耐震補強工事中（対象外）","-",IF(AG14=リスト!$J$9,IF(AH14="","NG","OK"),"-"))</f>
        <v>-</v>
      </c>
      <c r="AQ14" s="63"/>
      <c r="AR14" s="69" t="str">
        <f t="shared" si="7"/>
        <v>対象外</v>
      </c>
      <c r="AS14" s="71"/>
      <c r="AT14" s="70"/>
      <c r="AU14" s="72" t="str">
        <f t="shared" ref="AU14:AU31" si="30">IF($J14="屋体",$AV14+$AW14,"対象外")</f>
        <v>対象外</v>
      </c>
      <c r="AV14" s="73"/>
      <c r="AW14" s="74"/>
      <c r="AX14" s="257" t="s">
        <v>231</v>
      </c>
      <c r="AY14" s="85" t="s">
        <v>313</v>
      </c>
      <c r="AZ14" s="83" t="str">
        <f t="shared" ref="AZ14:AZ32" si="31">IF(D14="","",IF(D14=D13,"",IF((COUNTIFS($D$13:$D$1048576,D14,$AY$13:$AY$1048576,"○"))=COUNTIFS($D$13:$D$1048576,D14),1,"-")))</f>
        <v/>
      </c>
      <c r="BB14" s="117" t="str">
        <f t="shared" si="8"/>
        <v>-</v>
      </c>
      <c r="BC14" s="161" t="str">
        <f t="shared" si="9"/>
        <v>-</v>
      </c>
      <c r="BD14" s="162" t="str">
        <f t="shared" si="10"/>
        <v>-</v>
      </c>
      <c r="BF14" s="168">
        <v>0</v>
      </c>
      <c r="BG14" s="169">
        <v>0</v>
      </c>
      <c r="BH14" s="170">
        <v>0</v>
      </c>
      <c r="BI14" s="171">
        <v>0</v>
      </c>
      <c r="BJ14" s="169">
        <v>0</v>
      </c>
      <c r="BK14" s="170">
        <v>0</v>
      </c>
      <c r="BL14" s="171">
        <v>0</v>
      </c>
      <c r="BM14" s="169">
        <v>0</v>
      </c>
      <c r="BN14" s="170">
        <v>0</v>
      </c>
      <c r="BO14" s="171">
        <v>0</v>
      </c>
      <c r="BP14" s="169">
        <v>0</v>
      </c>
      <c r="BQ14" s="170">
        <v>0</v>
      </c>
      <c r="BR14" s="171">
        <v>0</v>
      </c>
      <c r="BS14" s="169">
        <v>0</v>
      </c>
      <c r="BT14" s="172">
        <v>0</v>
      </c>
      <c r="BV14" s="222" t="str">
        <f t="shared" si="11"/>
        <v>-</v>
      </c>
      <c r="BW14" s="223" t="str">
        <f t="shared" si="12"/>
        <v>-</v>
      </c>
      <c r="BX14" s="223" t="str">
        <f t="shared" si="13"/>
        <v>-</v>
      </c>
      <c r="BY14" s="223" t="str">
        <f t="shared" si="14"/>
        <v>-</v>
      </c>
      <c r="BZ14" s="224" t="str">
        <f t="shared" si="15"/>
        <v>-</v>
      </c>
      <c r="CA14" s="255" t="str">
        <f t="shared" si="16"/>
        <v/>
      </c>
      <c r="CB14" s="128" t="s">
        <v>231</v>
      </c>
      <c r="CC14" s="129" t="s">
        <v>231</v>
      </c>
      <c r="CD14" s="130" t="s">
        <v>231</v>
      </c>
      <c r="CE14" s="130" t="s">
        <v>231</v>
      </c>
      <c r="CF14" s="130" t="s">
        <v>231</v>
      </c>
      <c r="CG14" s="130" t="s">
        <v>231</v>
      </c>
      <c r="CH14" s="130" t="s">
        <v>231</v>
      </c>
      <c r="CI14" s="130" t="s">
        <v>231</v>
      </c>
      <c r="CJ14" s="130" t="s">
        <v>231</v>
      </c>
      <c r="CK14" s="130" t="s">
        <v>231</v>
      </c>
      <c r="CL14" s="130" t="s">
        <v>231</v>
      </c>
      <c r="CM14" s="131" t="s">
        <v>231</v>
      </c>
      <c r="CN14" s="122" t="s">
        <v>231</v>
      </c>
      <c r="CO14" s="151" t="s">
        <v>231</v>
      </c>
      <c r="CP14" s="152" t="s">
        <v>231</v>
      </c>
      <c r="CQ14" s="152" t="s">
        <v>231</v>
      </c>
      <c r="CR14" s="152" t="s">
        <v>231</v>
      </c>
      <c r="CS14" s="153" t="s">
        <v>231</v>
      </c>
      <c r="CT14" s="146" t="s">
        <v>231</v>
      </c>
      <c r="CU14" s="135" t="s">
        <v>231</v>
      </c>
      <c r="CV14" s="136" t="s">
        <v>231</v>
      </c>
      <c r="CW14" s="137" t="s">
        <v>231</v>
      </c>
      <c r="CX14" s="135" t="s">
        <v>231</v>
      </c>
      <c r="CY14" s="133" t="s">
        <v>231</v>
      </c>
      <c r="CZ14" s="137" t="s">
        <v>231</v>
      </c>
      <c r="DA14" s="132" t="s">
        <v>231</v>
      </c>
      <c r="DB14" s="136" t="s">
        <v>231</v>
      </c>
      <c r="DC14" s="137" t="s">
        <v>231</v>
      </c>
      <c r="DD14" s="132" t="s">
        <v>231</v>
      </c>
      <c r="DE14" s="133" t="s">
        <v>231</v>
      </c>
      <c r="DF14" s="149" t="s">
        <v>231</v>
      </c>
      <c r="DG14" s="1"/>
      <c r="DH14" s="222" t="str">
        <f t="shared" si="17"/>
        <v>-</v>
      </c>
      <c r="DI14" s="223" t="str">
        <f t="shared" si="18"/>
        <v>-</v>
      </c>
      <c r="DJ14" s="249" t="str">
        <f t="shared" si="19"/>
        <v>-</v>
      </c>
      <c r="DK14" s="249" t="str">
        <f t="shared" si="20"/>
        <v>-</v>
      </c>
      <c r="DL14" s="249" t="str">
        <f t="shared" si="21"/>
        <v>-</v>
      </c>
      <c r="DM14" s="250" t="str">
        <f t="shared" ref="DM14:DM32" si="32">IF(OR(DI14="-",N14="1階建て"),"-",IF(OR(CT14="在籍していない",DD14="階と階の間の移動に必要なエレベーター等を１台以上設置している"),IF(DE14="↓リストから選択","OK","NG"),IF(DE14="↓リストから選択","NG","OK")))</f>
        <v>-</v>
      </c>
      <c r="DN14" s="255" t="str">
        <f t="shared" si="22"/>
        <v/>
      </c>
      <c r="DO14" s="128" t="s">
        <v>231</v>
      </c>
      <c r="DP14" s="122" t="s">
        <v>231</v>
      </c>
      <c r="DQ14" s="122" t="s">
        <v>231</v>
      </c>
      <c r="DR14" s="122" t="s">
        <v>231</v>
      </c>
      <c r="DS14" s="122" t="s">
        <v>231</v>
      </c>
      <c r="DT14" s="122" t="s">
        <v>231</v>
      </c>
      <c r="DU14" s="122" t="s">
        <v>231</v>
      </c>
      <c r="DV14" s="122" t="s">
        <v>231</v>
      </c>
      <c r="DW14" s="122" t="s">
        <v>231</v>
      </c>
      <c r="DX14" s="122" t="s">
        <v>231</v>
      </c>
      <c r="DY14" s="122" t="s">
        <v>231</v>
      </c>
      <c r="DZ14" s="122" t="s">
        <v>231</v>
      </c>
      <c r="EA14" s="122" t="s">
        <v>231</v>
      </c>
      <c r="EB14" s="122" t="s">
        <v>231</v>
      </c>
      <c r="EC14" s="122" t="s">
        <v>231</v>
      </c>
      <c r="ED14" s="122" t="s">
        <v>231</v>
      </c>
      <c r="EE14" s="243" t="s">
        <v>231</v>
      </c>
      <c r="EF14" s="243" t="s">
        <v>231</v>
      </c>
      <c r="EG14" s="243" t="s">
        <v>231</v>
      </c>
      <c r="EH14" s="244" t="s">
        <v>231</v>
      </c>
      <c r="EJ14" s="237" t="str">
        <f t="shared" si="23"/>
        <v>-</v>
      </c>
      <c r="EK14" s="180" t="str">
        <f>IF(B14=1,IF(Q14="","-",IF(DO14=リスト!$AF$3,"OK",IF(DP14="↓リストから選択","NG","OK"))),"-")</f>
        <v>-</v>
      </c>
      <c r="EL14" s="180" t="str">
        <f>IF($B14=1,IF(Q14="","-",IF(DQ14=リスト!$AF$3,"OK",IF(DR14="↓リストから選択","NG","OK"))),"-")</f>
        <v>-</v>
      </c>
      <c r="EM14" s="180" t="str">
        <f>IF($B14=1,IF(Q14="","-",IF(DS14=リスト!$AF$3,"OK",IF(DT14="↓リストから選択","NG","OK"))),"-")</f>
        <v>-</v>
      </c>
      <c r="EN14" s="180" t="str">
        <f>IF($B14=1,IF(Q14="","-",IF(DU14=リスト!$AF$3,"OK",IF(DV14="↓リストから選択","NG","OK"))),"-")</f>
        <v>-</v>
      </c>
      <c r="EO14" s="180" t="str">
        <f>IF($B14=1,IF(Q14="","-",IF(DW14=リスト!$AF$3,"OK",IF(DX14="↓リストから選択","NG","OK"))),"-")</f>
        <v>-</v>
      </c>
      <c r="EP14" s="180" t="str">
        <f>IF($B14=1,IF(Q14="","-",IF(DY14=リスト!$AF$3,"OK",IF(DZ14="↓リストから選択","NG","OK"))),"-")</f>
        <v>-</v>
      </c>
      <c r="EQ14" s="180" t="str">
        <f>IF($B14=1,IF(Q14="","-",IF(EA14=リスト!$AF$3,"OK",IF(EB14="↓リストから選択","NG","OK"))),"-")</f>
        <v>-</v>
      </c>
      <c r="ER14" s="180" t="str">
        <f>IF($B14=1,IF(Q14="","-",IF(EC14=リスト!$AF$3,"OK",IF(ED14="↓リストから選択","NG","OK"))),"-")</f>
        <v>-</v>
      </c>
      <c r="ES14" s="238" t="str">
        <f t="shared" si="24"/>
        <v>-</v>
      </c>
      <c r="EU14" s="128">
        <f t="shared" si="25"/>
        <v>0</v>
      </c>
      <c r="EV14" s="122">
        <f t="shared" si="26"/>
        <v>0</v>
      </c>
      <c r="EW14" s="122">
        <f t="shared" si="27"/>
        <v>0</v>
      </c>
      <c r="EX14" s="122">
        <f t="shared" si="28"/>
        <v>0</v>
      </c>
      <c r="EY14" s="123">
        <f t="shared" si="29"/>
        <v>0</v>
      </c>
    </row>
    <row r="15" spans="1:155" ht="58.9" customHeight="1" thickTop="1" thickBot="1" x14ac:dyDescent="0.45">
      <c r="A15" s="220" t="s">
        <v>249</v>
      </c>
      <c r="B15" s="1">
        <f>COUNTIF(D$13:D15,D15)</f>
        <v>0</v>
      </c>
      <c r="C15" s="206">
        <f t="shared" si="0"/>
        <v>0</v>
      </c>
      <c r="D15" s="207"/>
      <c r="E15" s="193"/>
      <c r="F15" s="59"/>
      <c r="G15" s="189"/>
      <c r="H15" s="23"/>
      <c r="I15" s="18"/>
      <c r="J15" s="106" t="s">
        <v>231</v>
      </c>
      <c r="K15" s="106" t="s">
        <v>231</v>
      </c>
      <c r="L15" s="106" t="s">
        <v>231</v>
      </c>
      <c r="M15" s="24"/>
      <c r="N15" s="25"/>
      <c r="O15" s="52" t="s">
        <v>313</v>
      </c>
      <c r="P15" s="52" t="s">
        <v>313</v>
      </c>
      <c r="Q15" s="77"/>
      <c r="R15" s="80" t="s">
        <v>313</v>
      </c>
      <c r="S15" s="80" t="s">
        <v>313</v>
      </c>
      <c r="T15" s="80" t="s">
        <v>313</v>
      </c>
      <c r="U15" s="80" t="s">
        <v>313</v>
      </c>
      <c r="V15" s="80" t="s">
        <v>313</v>
      </c>
      <c r="W15" s="80" t="s">
        <v>313</v>
      </c>
      <c r="X15" s="80" t="s">
        <v>313</v>
      </c>
      <c r="Y15" s="52" t="s">
        <v>231</v>
      </c>
      <c r="Z15" s="18"/>
      <c r="AA15" s="26"/>
      <c r="AB15" s="101"/>
      <c r="AC15" s="29"/>
      <c r="AD15" s="54"/>
      <c r="AE15" s="27"/>
      <c r="AF15" s="56"/>
      <c r="AG15" s="30"/>
      <c r="AH15" s="28"/>
      <c r="AI15" s="3"/>
      <c r="AJ15" s="228" t="str">
        <f t="shared" si="1"/>
        <v>-</v>
      </c>
      <c r="AK15" s="229" t="str">
        <f t="shared" si="2"/>
        <v>-</v>
      </c>
      <c r="AL15" s="229" t="str">
        <f t="shared" si="3"/>
        <v>-</v>
      </c>
      <c r="AM15" s="229" t="str">
        <f t="shared" si="4"/>
        <v>-</v>
      </c>
      <c r="AN15" s="229" t="str">
        <f t="shared" si="5"/>
        <v>-</v>
      </c>
      <c r="AO15" s="229" t="str">
        <f t="shared" si="6"/>
        <v>-</v>
      </c>
      <c r="AP15" s="230" t="str">
        <f>IF(Y15="耐震補強工事中（対象外）","-",IF(AG15=リスト!$J$9,IF(AH15="","NG","OK"),"-"))</f>
        <v>-</v>
      </c>
      <c r="AQ15" s="63"/>
      <c r="AR15" s="69" t="str">
        <f t="shared" si="7"/>
        <v>対象外</v>
      </c>
      <c r="AS15" s="71"/>
      <c r="AT15" s="70"/>
      <c r="AU15" s="72" t="str">
        <f t="shared" si="30"/>
        <v>対象外</v>
      </c>
      <c r="AV15" s="73"/>
      <c r="AW15" s="74"/>
      <c r="AX15" s="257" t="s">
        <v>231</v>
      </c>
      <c r="AY15" s="85" t="s">
        <v>313</v>
      </c>
      <c r="AZ15" s="83" t="str">
        <f t="shared" si="31"/>
        <v/>
      </c>
      <c r="BB15" s="117" t="str">
        <f t="shared" si="8"/>
        <v>-</v>
      </c>
      <c r="BC15" s="161" t="str">
        <f t="shared" si="9"/>
        <v>-</v>
      </c>
      <c r="BD15" s="162" t="str">
        <f t="shared" si="10"/>
        <v>-</v>
      </c>
      <c r="BF15" s="168">
        <v>0</v>
      </c>
      <c r="BG15" s="169">
        <v>0</v>
      </c>
      <c r="BH15" s="170">
        <v>0</v>
      </c>
      <c r="BI15" s="171">
        <v>0</v>
      </c>
      <c r="BJ15" s="169">
        <v>0</v>
      </c>
      <c r="BK15" s="170">
        <v>0</v>
      </c>
      <c r="BL15" s="171">
        <v>0</v>
      </c>
      <c r="BM15" s="169">
        <v>0</v>
      </c>
      <c r="BN15" s="170">
        <v>0</v>
      </c>
      <c r="BO15" s="171">
        <v>0</v>
      </c>
      <c r="BP15" s="169">
        <v>0</v>
      </c>
      <c r="BQ15" s="170">
        <v>0</v>
      </c>
      <c r="BR15" s="171">
        <v>0</v>
      </c>
      <c r="BS15" s="169">
        <v>0</v>
      </c>
      <c r="BT15" s="172">
        <v>0</v>
      </c>
      <c r="BV15" s="222" t="str">
        <f t="shared" si="11"/>
        <v>-</v>
      </c>
      <c r="BW15" s="223" t="str">
        <f t="shared" si="12"/>
        <v>-</v>
      </c>
      <c r="BX15" s="223" t="str">
        <f t="shared" si="13"/>
        <v>-</v>
      </c>
      <c r="BY15" s="223" t="str">
        <f t="shared" si="14"/>
        <v>-</v>
      </c>
      <c r="BZ15" s="224" t="str">
        <f t="shared" si="15"/>
        <v>-</v>
      </c>
      <c r="CA15" s="255" t="str">
        <f t="shared" si="16"/>
        <v/>
      </c>
      <c r="CB15" s="128" t="s">
        <v>231</v>
      </c>
      <c r="CC15" s="129" t="s">
        <v>231</v>
      </c>
      <c r="CD15" s="130" t="s">
        <v>231</v>
      </c>
      <c r="CE15" s="130" t="s">
        <v>231</v>
      </c>
      <c r="CF15" s="130" t="s">
        <v>231</v>
      </c>
      <c r="CG15" s="130" t="s">
        <v>231</v>
      </c>
      <c r="CH15" s="130" t="s">
        <v>231</v>
      </c>
      <c r="CI15" s="130" t="s">
        <v>231</v>
      </c>
      <c r="CJ15" s="130" t="s">
        <v>231</v>
      </c>
      <c r="CK15" s="130" t="s">
        <v>231</v>
      </c>
      <c r="CL15" s="130" t="s">
        <v>231</v>
      </c>
      <c r="CM15" s="131" t="s">
        <v>231</v>
      </c>
      <c r="CN15" s="122" t="s">
        <v>231</v>
      </c>
      <c r="CO15" s="151" t="s">
        <v>231</v>
      </c>
      <c r="CP15" s="152" t="s">
        <v>231</v>
      </c>
      <c r="CQ15" s="152" t="s">
        <v>231</v>
      </c>
      <c r="CR15" s="152" t="s">
        <v>231</v>
      </c>
      <c r="CS15" s="153" t="s">
        <v>231</v>
      </c>
      <c r="CT15" s="146" t="s">
        <v>231</v>
      </c>
      <c r="CU15" s="132" t="s">
        <v>231</v>
      </c>
      <c r="CV15" s="133" t="s">
        <v>231</v>
      </c>
      <c r="CW15" s="134" t="s">
        <v>231</v>
      </c>
      <c r="CX15" s="132" t="s">
        <v>231</v>
      </c>
      <c r="CY15" s="136" t="s">
        <v>231</v>
      </c>
      <c r="CZ15" s="134" t="s">
        <v>231</v>
      </c>
      <c r="DA15" s="135" t="s">
        <v>231</v>
      </c>
      <c r="DB15" s="133" t="s">
        <v>231</v>
      </c>
      <c r="DC15" s="134" t="s">
        <v>231</v>
      </c>
      <c r="DD15" s="135" t="s">
        <v>231</v>
      </c>
      <c r="DE15" s="136" t="s">
        <v>231</v>
      </c>
      <c r="DF15" s="149" t="s">
        <v>231</v>
      </c>
      <c r="DH15" s="222" t="str">
        <f t="shared" si="17"/>
        <v>-</v>
      </c>
      <c r="DI15" s="223" t="str">
        <f t="shared" si="18"/>
        <v>-</v>
      </c>
      <c r="DJ15" s="223" t="str">
        <f t="shared" si="19"/>
        <v>-</v>
      </c>
      <c r="DK15" s="223" t="str">
        <f t="shared" si="20"/>
        <v>-</v>
      </c>
      <c r="DL15" s="223" t="str">
        <f t="shared" si="21"/>
        <v>-</v>
      </c>
      <c r="DM15" s="224" t="str">
        <f t="shared" si="32"/>
        <v>-</v>
      </c>
      <c r="DN15" s="255" t="str">
        <f t="shared" si="22"/>
        <v/>
      </c>
      <c r="DO15" s="128" t="s">
        <v>231</v>
      </c>
      <c r="DP15" s="122" t="s">
        <v>231</v>
      </c>
      <c r="DQ15" s="122" t="s">
        <v>231</v>
      </c>
      <c r="DR15" s="122" t="s">
        <v>231</v>
      </c>
      <c r="DS15" s="122" t="s">
        <v>231</v>
      </c>
      <c r="DT15" s="122" t="s">
        <v>231</v>
      </c>
      <c r="DU15" s="122" t="s">
        <v>231</v>
      </c>
      <c r="DV15" s="122" t="s">
        <v>231</v>
      </c>
      <c r="DW15" s="122" t="s">
        <v>231</v>
      </c>
      <c r="DX15" s="122" t="s">
        <v>231</v>
      </c>
      <c r="DY15" s="122" t="s">
        <v>231</v>
      </c>
      <c r="DZ15" s="122" t="s">
        <v>231</v>
      </c>
      <c r="EA15" s="122" t="s">
        <v>231</v>
      </c>
      <c r="EB15" s="122" t="s">
        <v>231</v>
      </c>
      <c r="EC15" s="122" t="s">
        <v>231</v>
      </c>
      <c r="ED15" s="122" t="s">
        <v>231</v>
      </c>
      <c r="EE15" s="243" t="s">
        <v>231</v>
      </c>
      <c r="EF15" s="243" t="s">
        <v>231</v>
      </c>
      <c r="EG15" s="243" t="s">
        <v>231</v>
      </c>
      <c r="EH15" s="244" t="s">
        <v>231</v>
      </c>
      <c r="EJ15" s="237" t="str">
        <f t="shared" si="23"/>
        <v>-</v>
      </c>
      <c r="EK15" s="180" t="str">
        <f>IF(B15=1,IF(Q15="","-",IF(DO15=リスト!$AF$3,"OK",IF(DP15="↓リストから選択","NG","OK"))),"-")</f>
        <v>-</v>
      </c>
      <c r="EL15" s="180" t="str">
        <f>IF($B15=1,IF(Q15="","-",IF(DQ15=リスト!$AF$3,"OK",IF(DR15="↓リストから選択","NG","OK"))),"-")</f>
        <v>-</v>
      </c>
      <c r="EM15" s="180" t="str">
        <f>IF($B15=1,IF(Q15="","-",IF(DS15=リスト!$AF$3,"OK",IF(DT15="↓リストから選択","NG","OK"))),"-")</f>
        <v>-</v>
      </c>
      <c r="EN15" s="180" t="str">
        <f>IF($B15=1,IF(Q15="","-",IF(DU15=リスト!$AF$3,"OK",IF(DV15="↓リストから選択","NG","OK"))),"-")</f>
        <v>-</v>
      </c>
      <c r="EO15" s="180" t="str">
        <f>IF($B15=1,IF(Q15="","-",IF(DW15=リスト!$AF$3,"OK",IF(DX15="↓リストから選択","NG","OK"))),"-")</f>
        <v>-</v>
      </c>
      <c r="EP15" s="180" t="str">
        <f>IF($B15=1,IF(Q15="","-",IF(DY15=リスト!$AF$3,"OK",IF(DZ15="↓リストから選択","NG","OK"))),"-")</f>
        <v>-</v>
      </c>
      <c r="EQ15" s="180" t="str">
        <f>IF($B15=1,IF(Q15="","-",IF(EA15=リスト!$AF$3,"OK",IF(EB15="↓リストから選択","NG","OK"))),"-")</f>
        <v>-</v>
      </c>
      <c r="ER15" s="180" t="str">
        <f>IF($B15=1,IF(Q15="","-",IF(EC15=リスト!$AF$3,"OK",IF(ED15="↓リストから選択","NG","OK"))),"-")</f>
        <v>-</v>
      </c>
      <c r="ES15" s="238" t="str">
        <f t="shared" si="24"/>
        <v>-</v>
      </c>
      <c r="EU15" s="128">
        <f t="shared" si="25"/>
        <v>0</v>
      </c>
      <c r="EV15" s="122">
        <f t="shared" si="26"/>
        <v>0</v>
      </c>
      <c r="EW15" s="122">
        <f t="shared" si="27"/>
        <v>0</v>
      </c>
      <c r="EX15" s="122">
        <f t="shared" si="28"/>
        <v>0</v>
      </c>
      <c r="EY15" s="123">
        <f t="shared" si="29"/>
        <v>0</v>
      </c>
    </row>
    <row r="16" spans="1:155" ht="58.9" customHeight="1" thickTop="1" thickBot="1" x14ac:dyDescent="0.45">
      <c r="A16" s="220" t="s">
        <v>249</v>
      </c>
      <c r="B16" s="1">
        <f>COUNTIF(D$13:D16,D16)</f>
        <v>0</v>
      </c>
      <c r="C16" s="206">
        <f t="shared" si="0"/>
        <v>0</v>
      </c>
      <c r="D16" s="207"/>
      <c r="E16" s="193"/>
      <c r="F16" s="59"/>
      <c r="G16" s="189"/>
      <c r="H16" s="23"/>
      <c r="I16" s="18"/>
      <c r="J16" s="106" t="s">
        <v>231</v>
      </c>
      <c r="K16" s="106" t="s">
        <v>231</v>
      </c>
      <c r="L16" s="106" t="s">
        <v>231</v>
      </c>
      <c r="M16" s="24"/>
      <c r="N16" s="25"/>
      <c r="O16" s="52" t="s">
        <v>313</v>
      </c>
      <c r="P16" s="52" t="s">
        <v>313</v>
      </c>
      <c r="Q16" s="77"/>
      <c r="R16" s="80" t="s">
        <v>313</v>
      </c>
      <c r="S16" s="80" t="s">
        <v>313</v>
      </c>
      <c r="T16" s="80" t="s">
        <v>313</v>
      </c>
      <c r="U16" s="80" t="s">
        <v>313</v>
      </c>
      <c r="V16" s="80" t="s">
        <v>313</v>
      </c>
      <c r="W16" s="80" t="s">
        <v>313</v>
      </c>
      <c r="X16" s="80" t="s">
        <v>313</v>
      </c>
      <c r="Y16" s="52" t="s">
        <v>231</v>
      </c>
      <c r="Z16" s="18"/>
      <c r="AA16" s="26"/>
      <c r="AB16" s="101"/>
      <c r="AC16" s="29"/>
      <c r="AD16" s="54"/>
      <c r="AE16" s="27"/>
      <c r="AF16" s="27"/>
      <c r="AG16" s="30"/>
      <c r="AH16" s="28"/>
      <c r="AI16" s="3"/>
      <c r="AJ16" s="228" t="str">
        <f t="shared" si="1"/>
        <v>-</v>
      </c>
      <c r="AK16" s="229" t="str">
        <f t="shared" si="2"/>
        <v>-</v>
      </c>
      <c r="AL16" s="229" t="str">
        <f t="shared" si="3"/>
        <v>-</v>
      </c>
      <c r="AM16" s="229" t="str">
        <f t="shared" si="4"/>
        <v>-</v>
      </c>
      <c r="AN16" s="229" t="str">
        <f t="shared" si="5"/>
        <v>-</v>
      </c>
      <c r="AO16" s="229" t="str">
        <f t="shared" si="6"/>
        <v>-</v>
      </c>
      <c r="AP16" s="230" t="str">
        <f>IF(Y16="耐震補強工事中（対象外）","-",IF(AG16=リスト!$J$9,IF(AH16="","NG","OK"),"-"))</f>
        <v>-</v>
      </c>
      <c r="AQ16" s="63"/>
      <c r="AR16" s="69" t="str">
        <f t="shared" si="7"/>
        <v>対象外</v>
      </c>
      <c r="AS16" s="71"/>
      <c r="AT16" s="70"/>
      <c r="AU16" s="72" t="str">
        <f t="shared" si="30"/>
        <v>対象外</v>
      </c>
      <c r="AV16" s="73"/>
      <c r="AW16" s="74"/>
      <c r="AX16" s="257" t="s">
        <v>231</v>
      </c>
      <c r="AY16" s="85" t="s">
        <v>313</v>
      </c>
      <c r="AZ16" s="83" t="str">
        <f t="shared" si="31"/>
        <v/>
      </c>
      <c r="BB16" s="117" t="str">
        <f t="shared" si="8"/>
        <v>-</v>
      </c>
      <c r="BC16" s="161" t="str">
        <f t="shared" si="9"/>
        <v>-</v>
      </c>
      <c r="BD16" s="162" t="str">
        <f t="shared" si="10"/>
        <v>-</v>
      </c>
      <c r="BF16" s="168">
        <v>0</v>
      </c>
      <c r="BG16" s="169">
        <v>0</v>
      </c>
      <c r="BH16" s="170">
        <v>0</v>
      </c>
      <c r="BI16" s="171">
        <v>0</v>
      </c>
      <c r="BJ16" s="169">
        <v>0</v>
      </c>
      <c r="BK16" s="170">
        <v>0</v>
      </c>
      <c r="BL16" s="171">
        <v>0</v>
      </c>
      <c r="BM16" s="169">
        <v>0</v>
      </c>
      <c r="BN16" s="170">
        <v>0</v>
      </c>
      <c r="BO16" s="171">
        <v>0</v>
      </c>
      <c r="BP16" s="169">
        <v>0</v>
      </c>
      <c r="BQ16" s="170">
        <v>0</v>
      </c>
      <c r="BR16" s="171">
        <v>0</v>
      </c>
      <c r="BS16" s="169">
        <v>0</v>
      </c>
      <c r="BT16" s="172">
        <v>0</v>
      </c>
      <c r="BV16" s="222" t="str">
        <f t="shared" si="11"/>
        <v>-</v>
      </c>
      <c r="BW16" s="223" t="str">
        <f t="shared" si="12"/>
        <v>-</v>
      </c>
      <c r="BX16" s="223" t="str">
        <f t="shared" si="13"/>
        <v>-</v>
      </c>
      <c r="BY16" s="223" t="str">
        <f t="shared" si="14"/>
        <v>-</v>
      </c>
      <c r="BZ16" s="224" t="str">
        <f t="shared" si="15"/>
        <v>-</v>
      </c>
      <c r="CA16" s="255" t="str">
        <f t="shared" si="16"/>
        <v/>
      </c>
      <c r="CB16" s="128" t="s">
        <v>231</v>
      </c>
      <c r="CC16" s="129" t="s">
        <v>231</v>
      </c>
      <c r="CD16" s="130" t="s">
        <v>231</v>
      </c>
      <c r="CE16" s="130" t="s">
        <v>231</v>
      </c>
      <c r="CF16" s="130" t="s">
        <v>231</v>
      </c>
      <c r="CG16" s="130" t="s">
        <v>231</v>
      </c>
      <c r="CH16" s="130" t="s">
        <v>231</v>
      </c>
      <c r="CI16" s="130" t="s">
        <v>231</v>
      </c>
      <c r="CJ16" s="130" t="s">
        <v>231</v>
      </c>
      <c r="CK16" s="130" t="s">
        <v>231</v>
      </c>
      <c r="CL16" s="130" t="s">
        <v>231</v>
      </c>
      <c r="CM16" s="131" t="s">
        <v>231</v>
      </c>
      <c r="CN16" s="122" t="s">
        <v>231</v>
      </c>
      <c r="CO16" s="151" t="s">
        <v>231</v>
      </c>
      <c r="CP16" s="152" t="s">
        <v>231</v>
      </c>
      <c r="CQ16" s="152" t="s">
        <v>231</v>
      </c>
      <c r="CR16" s="152" t="s">
        <v>231</v>
      </c>
      <c r="CS16" s="153" t="s">
        <v>231</v>
      </c>
      <c r="CT16" s="146" t="s">
        <v>231</v>
      </c>
      <c r="CU16" s="132" t="s">
        <v>231</v>
      </c>
      <c r="CV16" s="133" t="s">
        <v>231</v>
      </c>
      <c r="CW16" s="134" t="s">
        <v>231</v>
      </c>
      <c r="CX16" s="132" t="s">
        <v>231</v>
      </c>
      <c r="CY16" s="133" t="s">
        <v>231</v>
      </c>
      <c r="CZ16" s="134" t="s">
        <v>231</v>
      </c>
      <c r="DA16" s="132" t="s">
        <v>231</v>
      </c>
      <c r="DB16" s="133" t="s">
        <v>231</v>
      </c>
      <c r="DC16" s="134" t="s">
        <v>231</v>
      </c>
      <c r="DD16" s="132" t="s">
        <v>231</v>
      </c>
      <c r="DE16" s="133" t="s">
        <v>231</v>
      </c>
      <c r="DF16" s="149" t="s">
        <v>231</v>
      </c>
      <c r="DH16" s="222" t="str">
        <f t="shared" si="17"/>
        <v>-</v>
      </c>
      <c r="DI16" s="223" t="str">
        <f t="shared" si="18"/>
        <v>-</v>
      </c>
      <c r="DJ16" s="223" t="str">
        <f t="shared" si="19"/>
        <v>-</v>
      </c>
      <c r="DK16" s="223" t="str">
        <f t="shared" si="20"/>
        <v>-</v>
      </c>
      <c r="DL16" s="223" t="str">
        <f t="shared" si="21"/>
        <v>-</v>
      </c>
      <c r="DM16" s="224" t="str">
        <f t="shared" si="32"/>
        <v>-</v>
      </c>
      <c r="DN16" s="255" t="str">
        <f t="shared" si="22"/>
        <v/>
      </c>
      <c r="DO16" s="128" t="s">
        <v>231</v>
      </c>
      <c r="DP16" s="122" t="s">
        <v>231</v>
      </c>
      <c r="DQ16" s="122" t="s">
        <v>231</v>
      </c>
      <c r="DR16" s="122" t="s">
        <v>231</v>
      </c>
      <c r="DS16" s="122" t="s">
        <v>231</v>
      </c>
      <c r="DT16" s="122" t="s">
        <v>231</v>
      </c>
      <c r="DU16" s="122" t="s">
        <v>231</v>
      </c>
      <c r="DV16" s="122" t="s">
        <v>231</v>
      </c>
      <c r="DW16" s="122" t="s">
        <v>231</v>
      </c>
      <c r="DX16" s="122" t="s">
        <v>231</v>
      </c>
      <c r="DY16" s="122" t="s">
        <v>231</v>
      </c>
      <c r="DZ16" s="122" t="s">
        <v>231</v>
      </c>
      <c r="EA16" s="122" t="s">
        <v>231</v>
      </c>
      <c r="EB16" s="122" t="s">
        <v>231</v>
      </c>
      <c r="EC16" s="122" t="s">
        <v>231</v>
      </c>
      <c r="ED16" s="122" t="s">
        <v>231</v>
      </c>
      <c r="EE16" s="243" t="s">
        <v>231</v>
      </c>
      <c r="EF16" s="243" t="s">
        <v>231</v>
      </c>
      <c r="EG16" s="243" t="s">
        <v>231</v>
      </c>
      <c r="EH16" s="244" t="s">
        <v>231</v>
      </c>
      <c r="EJ16" s="237" t="str">
        <f t="shared" si="23"/>
        <v>-</v>
      </c>
      <c r="EK16" s="180" t="str">
        <f>IF(B16=1,IF(Q16="","-",IF(DO16=リスト!$AF$3,"OK",IF(DP16="↓リストから選択","NG","OK"))),"-")</f>
        <v>-</v>
      </c>
      <c r="EL16" s="180" t="str">
        <f>IF($B16=1,IF(Q16="","-",IF(DQ16=リスト!$AF$3,"OK",IF(DR16="↓リストから選択","NG","OK"))),"-")</f>
        <v>-</v>
      </c>
      <c r="EM16" s="180" t="str">
        <f>IF($B16=1,IF(Q16="","-",IF(DS16=リスト!$AF$3,"OK",IF(DT16="↓リストから選択","NG","OK"))),"-")</f>
        <v>-</v>
      </c>
      <c r="EN16" s="180" t="str">
        <f>IF($B16=1,IF(Q16="","-",IF(DU16=リスト!$AF$3,"OK",IF(DV16="↓リストから選択","NG","OK"))),"-")</f>
        <v>-</v>
      </c>
      <c r="EO16" s="180" t="str">
        <f>IF($B16=1,IF(Q16="","-",IF(DW16=リスト!$AF$3,"OK",IF(DX16="↓リストから選択","NG","OK"))),"-")</f>
        <v>-</v>
      </c>
      <c r="EP16" s="180" t="str">
        <f>IF($B16=1,IF(Q16="","-",IF(DY16=リスト!$AF$3,"OK",IF(DZ16="↓リストから選択","NG","OK"))),"-")</f>
        <v>-</v>
      </c>
      <c r="EQ16" s="180" t="str">
        <f>IF($B16=1,IF(Q16="","-",IF(EA16=リスト!$AF$3,"OK",IF(EB16="↓リストから選択","NG","OK"))),"-")</f>
        <v>-</v>
      </c>
      <c r="ER16" s="180" t="str">
        <f>IF($B16=1,IF(Q16="","-",IF(EC16=リスト!$AF$3,"OK",IF(ED16="↓リストから選択","NG","OK"))),"-")</f>
        <v>-</v>
      </c>
      <c r="ES16" s="238" t="str">
        <f t="shared" si="24"/>
        <v>-</v>
      </c>
      <c r="EU16" s="128">
        <f t="shared" si="25"/>
        <v>0</v>
      </c>
      <c r="EV16" s="122">
        <f t="shared" si="26"/>
        <v>0</v>
      </c>
      <c r="EW16" s="122">
        <f t="shared" si="27"/>
        <v>0</v>
      </c>
      <c r="EX16" s="122">
        <f t="shared" si="28"/>
        <v>0</v>
      </c>
      <c r="EY16" s="123">
        <f t="shared" si="29"/>
        <v>0</v>
      </c>
    </row>
    <row r="17" spans="1:155" ht="58.9" customHeight="1" thickTop="1" thickBot="1" x14ac:dyDescent="0.45">
      <c r="A17" s="220" t="s">
        <v>249</v>
      </c>
      <c r="B17" s="1">
        <f>COUNTIF(D$13:D17,D17)</f>
        <v>0</v>
      </c>
      <c r="C17" s="206">
        <f t="shared" si="0"/>
        <v>0</v>
      </c>
      <c r="D17" s="207"/>
      <c r="E17" s="193"/>
      <c r="F17" s="59"/>
      <c r="G17" s="189"/>
      <c r="H17" s="23"/>
      <c r="I17" s="18"/>
      <c r="J17" s="106" t="s">
        <v>231</v>
      </c>
      <c r="K17" s="106" t="s">
        <v>231</v>
      </c>
      <c r="L17" s="106" t="s">
        <v>231</v>
      </c>
      <c r="M17" s="24"/>
      <c r="N17" s="25"/>
      <c r="O17" s="52" t="s">
        <v>313</v>
      </c>
      <c r="P17" s="52" t="s">
        <v>313</v>
      </c>
      <c r="Q17" s="77"/>
      <c r="R17" s="80" t="s">
        <v>313</v>
      </c>
      <c r="S17" s="80" t="s">
        <v>313</v>
      </c>
      <c r="T17" s="80" t="s">
        <v>313</v>
      </c>
      <c r="U17" s="80" t="s">
        <v>313</v>
      </c>
      <c r="V17" s="80" t="s">
        <v>313</v>
      </c>
      <c r="W17" s="80" t="s">
        <v>313</v>
      </c>
      <c r="X17" s="80" t="s">
        <v>313</v>
      </c>
      <c r="Y17" s="52" t="s">
        <v>231</v>
      </c>
      <c r="Z17" s="18"/>
      <c r="AA17" s="26"/>
      <c r="AB17" s="101"/>
      <c r="AC17" s="29"/>
      <c r="AD17" s="54"/>
      <c r="AE17" s="56"/>
      <c r="AF17" s="27"/>
      <c r="AG17" s="30"/>
      <c r="AH17" s="107"/>
      <c r="AI17" s="3"/>
      <c r="AJ17" s="228" t="str">
        <f t="shared" si="1"/>
        <v>-</v>
      </c>
      <c r="AK17" s="229" t="str">
        <f t="shared" si="2"/>
        <v>-</v>
      </c>
      <c r="AL17" s="229" t="str">
        <f t="shared" si="3"/>
        <v>-</v>
      </c>
      <c r="AM17" s="229" t="str">
        <f t="shared" si="4"/>
        <v>-</v>
      </c>
      <c r="AN17" s="229" t="str">
        <f t="shared" si="5"/>
        <v>-</v>
      </c>
      <c r="AO17" s="229" t="str">
        <f t="shared" si="6"/>
        <v>-</v>
      </c>
      <c r="AP17" s="230" t="str">
        <f>IF(Y17="耐震補強工事中（対象外）","-",IF(AG17=リスト!$J$9,IF(AH17="","NG","OK"),"-"))</f>
        <v>-</v>
      </c>
      <c r="AQ17" s="63"/>
      <c r="AR17" s="69" t="str">
        <f t="shared" si="7"/>
        <v>対象外</v>
      </c>
      <c r="AS17" s="71"/>
      <c r="AT17" s="70"/>
      <c r="AU17" s="72" t="str">
        <f t="shared" si="30"/>
        <v>対象外</v>
      </c>
      <c r="AV17" s="73"/>
      <c r="AW17" s="74"/>
      <c r="AX17" s="257" t="s">
        <v>231</v>
      </c>
      <c r="AY17" s="85" t="s">
        <v>313</v>
      </c>
      <c r="AZ17" s="83" t="str">
        <f t="shared" si="31"/>
        <v/>
      </c>
      <c r="BB17" s="117" t="str">
        <f t="shared" si="8"/>
        <v>-</v>
      </c>
      <c r="BC17" s="161" t="str">
        <f t="shared" si="9"/>
        <v>-</v>
      </c>
      <c r="BD17" s="162" t="str">
        <f>IF(Q17="","-",IF(AND(OR(AX17="学校教職員等による点検",AX17="未点検"),AY17="○"),"NG","OK"))</f>
        <v>-</v>
      </c>
      <c r="BF17" s="168">
        <v>0</v>
      </c>
      <c r="BG17" s="169">
        <v>0</v>
      </c>
      <c r="BH17" s="170">
        <v>0</v>
      </c>
      <c r="BI17" s="173">
        <v>0</v>
      </c>
      <c r="BJ17" s="169">
        <v>0</v>
      </c>
      <c r="BK17" s="170">
        <v>0</v>
      </c>
      <c r="BL17" s="171">
        <v>0</v>
      </c>
      <c r="BM17" s="169">
        <v>0</v>
      </c>
      <c r="BN17" s="170">
        <v>0</v>
      </c>
      <c r="BO17" s="171">
        <v>0</v>
      </c>
      <c r="BP17" s="169">
        <v>0</v>
      </c>
      <c r="BQ17" s="170">
        <v>0</v>
      </c>
      <c r="BR17" s="171">
        <v>0</v>
      </c>
      <c r="BS17" s="169">
        <v>0</v>
      </c>
      <c r="BT17" s="172">
        <v>0</v>
      </c>
      <c r="BV17" s="222" t="str">
        <f t="shared" si="11"/>
        <v>-</v>
      </c>
      <c r="BW17" s="223" t="str">
        <f t="shared" si="12"/>
        <v>-</v>
      </c>
      <c r="BX17" s="223" t="str">
        <f t="shared" si="13"/>
        <v>-</v>
      </c>
      <c r="BY17" s="223" t="str">
        <f t="shared" si="14"/>
        <v>-</v>
      </c>
      <c r="BZ17" s="224" t="str">
        <f t="shared" si="15"/>
        <v>-</v>
      </c>
      <c r="CA17" s="255" t="str">
        <f t="shared" si="16"/>
        <v/>
      </c>
      <c r="CB17" s="128" t="s">
        <v>231</v>
      </c>
      <c r="CC17" s="129" t="s">
        <v>231</v>
      </c>
      <c r="CD17" s="130" t="s">
        <v>231</v>
      </c>
      <c r="CE17" s="130" t="s">
        <v>231</v>
      </c>
      <c r="CF17" s="130" t="s">
        <v>231</v>
      </c>
      <c r="CG17" s="130" t="s">
        <v>231</v>
      </c>
      <c r="CH17" s="130" t="s">
        <v>231</v>
      </c>
      <c r="CI17" s="130" t="s">
        <v>231</v>
      </c>
      <c r="CJ17" s="130" t="s">
        <v>231</v>
      </c>
      <c r="CK17" s="130" t="s">
        <v>231</v>
      </c>
      <c r="CL17" s="130" t="s">
        <v>231</v>
      </c>
      <c r="CM17" s="131" t="s">
        <v>231</v>
      </c>
      <c r="CN17" s="122" t="s">
        <v>231</v>
      </c>
      <c r="CO17" s="151" t="s">
        <v>231</v>
      </c>
      <c r="CP17" s="152" t="s">
        <v>231</v>
      </c>
      <c r="CQ17" s="152" t="s">
        <v>231</v>
      </c>
      <c r="CR17" s="152" t="s">
        <v>231</v>
      </c>
      <c r="CS17" s="153" t="s">
        <v>231</v>
      </c>
      <c r="CT17" s="146" t="s">
        <v>231</v>
      </c>
      <c r="CU17" s="132" t="s">
        <v>231</v>
      </c>
      <c r="CV17" s="133" t="s">
        <v>231</v>
      </c>
      <c r="CW17" s="134" t="s">
        <v>231</v>
      </c>
      <c r="CX17" s="132" t="s">
        <v>231</v>
      </c>
      <c r="CY17" s="133" t="s">
        <v>231</v>
      </c>
      <c r="CZ17" s="134" t="s">
        <v>231</v>
      </c>
      <c r="DA17" s="132" t="s">
        <v>231</v>
      </c>
      <c r="DB17" s="133" t="s">
        <v>231</v>
      </c>
      <c r="DC17" s="134" t="s">
        <v>231</v>
      </c>
      <c r="DD17" s="132" t="s">
        <v>231</v>
      </c>
      <c r="DE17" s="133" t="s">
        <v>231</v>
      </c>
      <c r="DF17" s="149" t="s">
        <v>231</v>
      </c>
      <c r="DH17" s="222" t="str">
        <f t="shared" si="17"/>
        <v>-</v>
      </c>
      <c r="DI17" s="223" t="str">
        <f t="shared" si="18"/>
        <v>-</v>
      </c>
      <c r="DJ17" s="223" t="str">
        <f t="shared" si="19"/>
        <v>-</v>
      </c>
      <c r="DK17" s="223" t="str">
        <f t="shared" si="20"/>
        <v>-</v>
      </c>
      <c r="DL17" s="223" t="str">
        <f t="shared" si="21"/>
        <v>-</v>
      </c>
      <c r="DM17" s="224" t="str">
        <f t="shared" si="32"/>
        <v>-</v>
      </c>
      <c r="DN17" s="255" t="str">
        <f t="shared" si="22"/>
        <v/>
      </c>
      <c r="DO17" s="128" t="s">
        <v>231</v>
      </c>
      <c r="DP17" s="122" t="s">
        <v>231</v>
      </c>
      <c r="DQ17" s="122" t="s">
        <v>231</v>
      </c>
      <c r="DR17" s="122" t="s">
        <v>231</v>
      </c>
      <c r="DS17" s="122" t="s">
        <v>231</v>
      </c>
      <c r="DT17" s="122" t="s">
        <v>231</v>
      </c>
      <c r="DU17" s="122" t="s">
        <v>231</v>
      </c>
      <c r="DV17" s="122" t="s">
        <v>231</v>
      </c>
      <c r="DW17" s="122" t="s">
        <v>231</v>
      </c>
      <c r="DX17" s="122" t="s">
        <v>231</v>
      </c>
      <c r="DY17" s="122" t="s">
        <v>231</v>
      </c>
      <c r="DZ17" s="122" t="s">
        <v>231</v>
      </c>
      <c r="EA17" s="122" t="s">
        <v>231</v>
      </c>
      <c r="EB17" s="122" t="s">
        <v>231</v>
      </c>
      <c r="EC17" s="122" t="s">
        <v>231</v>
      </c>
      <c r="ED17" s="122" t="s">
        <v>231</v>
      </c>
      <c r="EE17" s="243" t="s">
        <v>231</v>
      </c>
      <c r="EF17" s="243" t="s">
        <v>231</v>
      </c>
      <c r="EG17" s="243" t="s">
        <v>231</v>
      </c>
      <c r="EH17" s="244" t="s">
        <v>231</v>
      </c>
      <c r="EJ17" s="237" t="str">
        <f t="shared" si="23"/>
        <v>-</v>
      </c>
      <c r="EK17" s="180" t="str">
        <f>IF(B17=1,IF(Q17="","-",IF(DO17=リスト!$AF$3,"OK",IF(DP17="↓リストから選択","NG","OK"))),"-")</f>
        <v>-</v>
      </c>
      <c r="EL17" s="180" t="str">
        <f>IF($B17=1,IF(Q17="","-",IF(DQ17=リスト!$AF$3,"OK",IF(DR17="↓リストから選択","NG","OK"))),"-")</f>
        <v>-</v>
      </c>
      <c r="EM17" s="180" t="str">
        <f>IF($B17=1,IF(Q17="","-",IF(DS17=リスト!$AF$3,"OK",IF(DT17="↓リストから選択","NG","OK"))),"-")</f>
        <v>-</v>
      </c>
      <c r="EN17" s="180" t="str">
        <f>IF($B17=1,IF(Q17="","-",IF(DU17=リスト!$AF$3,"OK",IF(DV17="↓リストから選択","NG","OK"))),"-")</f>
        <v>-</v>
      </c>
      <c r="EO17" s="180" t="str">
        <f>IF($B17=1,IF(Q17="","-",IF(DW17=リスト!$AF$3,"OK",IF(DX17="↓リストから選択","NG","OK"))),"-")</f>
        <v>-</v>
      </c>
      <c r="EP17" s="180" t="str">
        <f>IF($B17=1,IF(Q17="","-",IF(DY17=リスト!$AF$3,"OK",IF(DZ17="↓リストから選択","NG","OK"))),"-")</f>
        <v>-</v>
      </c>
      <c r="EQ17" s="180" t="str">
        <f>IF($B17=1,IF(Q17="","-",IF(EA17=リスト!$AF$3,"OK",IF(EB17="↓リストから選択","NG","OK"))),"-")</f>
        <v>-</v>
      </c>
      <c r="ER17" s="180" t="str">
        <f>IF($B17=1,IF(Q17="","-",IF(EC17=リスト!$AF$3,"OK",IF(ED17="↓リストから選択","NG","OK"))),"-")</f>
        <v>-</v>
      </c>
      <c r="ES17" s="238" t="str">
        <f t="shared" si="24"/>
        <v>-</v>
      </c>
      <c r="EU17" s="128">
        <f t="shared" si="25"/>
        <v>0</v>
      </c>
      <c r="EV17" s="122">
        <f t="shared" si="26"/>
        <v>0</v>
      </c>
      <c r="EW17" s="122">
        <f t="shared" si="27"/>
        <v>0</v>
      </c>
      <c r="EX17" s="122">
        <f t="shared" si="28"/>
        <v>0</v>
      </c>
      <c r="EY17" s="123">
        <f t="shared" si="29"/>
        <v>0</v>
      </c>
    </row>
    <row r="18" spans="1:155" ht="58.9" customHeight="1" thickTop="1" thickBot="1" x14ac:dyDescent="0.45">
      <c r="A18" s="220" t="s">
        <v>249</v>
      </c>
      <c r="B18" s="1">
        <f>COUNTIF(D$13:D18,D18)</f>
        <v>0</v>
      </c>
      <c r="C18" s="206">
        <f t="shared" si="0"/>
        <v>0</v>
      </c>
      <c r="D18" s="207"/>
      <c r="E18" s="193"/>
      <c r="F18" s="59"/>
      <c r="G18" s="189"/>
      <c r="H18" s="23"/>
      <c r="I18" s="18"/>
      <c r="J18" s="106" t="s">
        <v>231</v>
      </c>
      <c r="K18" s="106" t="s">
        <v>231</v>
      </c>
      <c r="L18" s="106" t="s">
        <v>231</v>
      </c>
      <c r="M18" s="24"/>
      <c r="N18" s="25"/>
      <c r="O18" s="52" t="s">
        <v>313</v>
      </c>
      <c r="P18" s="52" t="s">
        <v>313</v>
      </c>
      <c r="Q18" s="77"/>
      <c r="R18" s="80" t="s">
        <v>313</v>
      </c>
      <c r="S18" s="80" t="s">
        <v>313</v>
      </c>
      <c r="T18" s="80" t="s">
        <v>313</v>
      </c>
      <c r="U18" s="80" t="s">
        <v>313</v>
      </c>
      <c r="V18" s="80" t="s">
        <v>313</v>
      </c>
      <c r="W18" s="80" t="s">
        <v>313</v>
      </c>
      <c r="X18" s="80" t="s">
        <v>313</v>
      </c>
      <c r="Y18" s="52" t="s">
        <v>231</v>
      </c>
      <c r="Z18" s="18"/>
      <c r="AA18" s="26"/>
      <c r="AB18" s="101"/>
      <c r="AC18" s="29"/>
      <c r="AD18" s="54"/>
      <c r="AE18" s="27"/>
      <c r="AF18" s="27"/>
      <c r="AG18" s="30"/>
      <c r="AH18" s="31"/>
      <c r="AI18" s="3"/>
      <c r="AJ18" s="228" t="str">
        <f t="shared" si="1"/>
        <v>-</v>
      </c>
      <c r="AK18" s="229" t="str">
        <f t="shared" si="2"/>
        <v>-</v>
      </c>
      <c r="AL18" s="229" t="str">
        <f t="shared" si="3"/>
        <v>-</v>
      </c>
      <c r="AM18" s="229" t="str">
        <f t="shared" si="4"/>
        <v>-</v>
      </c>
      <c r="AN18" s="229" t="str">
        <f t="shared" si="5"/>
        <v>-</v>
      </c>
      <c r="AO18" s="229" t="str">
        <f t="shared" si="6"/>
        <v>-</v>
      </c>
      <c r="AP18" s="230" t="str">
        <f>IF(Y18="耐震補強工事中（対象外）","-",IF(AG18=リスト!$J$9,IF(AH18="","NG","OK"),"-"))</f>
        <v>-</v>
      </c>
      <c r="AQ18" s="63"/>
      <c r="AR18" s="69" t="str">
        <f t="shared" si="7"/>
        <v>対象外</v>
      </c>
      <c r="AS18" s="71"/>
      <c r="AT18" s="70"/>
      <c r="AU18" s="72" t="str">
        <f t="shared" si="30"/>
        <v>対象外</v>
      </c>
      <c r="AV18" s="73"/>
      <c r="AW18" s="74"/>
      <c r="AX18" s="257" t="s">
        <v>231</v>
      </c>
      <c r="AY18" s="85" t="s">
        <v>313</v>
      </c>
      <c r="AZ18" s="83" t="str">
        <f t="shared" si="31"/>
        <v/>
      </c>
      <c r="BB18" s="117" t="str">
        <f t="shared" si="8"/>
        <v>-</v>
      </c>
      <c r="BC18" s="161" t="str">
        <f t="shared" si="9"/>
        <v>-</v>
      </c>
      <c r="BD18" s="162" t="str">
        <f t="shared" si="10"/>
        <v>-</v>
      </c>
      <c r="BF18" s="168">
        <v>0</v>
      </c>
      <c r="BG18" s="169">
        <v>0</v>
      </c>
      <c r="BH18" s="170">
        <v>0</v>
      </c>
      <c r="BI18" s="173">
        <v>0</v>
      </c>
      <c r="BJ18" s="169">
        <v>0</v>
      </c>
      <c r="BK18" s="170">
        <v>0</v>
      </c>
      <c r="BL18" s="171">
        <v>0</v>
      </c>
      <c r="BM18" s="169">
        <v>0</v>
      </c>
      <c r="BN18" s="170">
        <v>0</v>
      </c>
      <c r="BO18" s="171">
        <v>0</v>
      </c>
      <c r="BP18" s="169">
        <v>0</v>
      </c>
      <c r="BQ18" s="170">
        <v>0</v>
      </c>
      <c r="BR18" s="171">
        <v>0</v>
      </c>
      <c r="BS18" s="169">
        <v>0</v>
      </c>
      <c r="BT18" s="172">
        <v>0</v>
      </c>
      <c r="BV18" s="222" t="str">
        <f t="shared" si="11"/>
        <v>-</v>
      </c>
      <c r="BW18" s="223" t="str">
        <f t="shared" si="12"/>
        <v>-</v>
      </c>
      <c r="BX18" s="223" t="str">
        <f t="shared" si="13"/>
        <v>-</v>
      </c>
      <c r="BY18" s="223" t="str">
        <f t="shared" si="14"/>
        <v>-</v>
      </c>
      <c r="BZ18" s="224" t="str">
        <f t="shared" si="15"/>
        <v>-</v>
      </c>
      <c r="CA18" s="255" t="str">
        <f t="shared" si="16"/>
        <v/>
      </c>
      <c r="CB18" s="128" t="s">
        <v>231</v>
      </c>
      <c r="CC18" s="129" t="s">
        <v>231</v>
      </c>
      <c r="CD18" s="130" t="s">
        <v>231</v>
      </c>
      <c r="CE18" s="130" t="s">
        <v>231</v>
      </c>
      <c r="CF18" s="130" t="s">
        <v>231</v>
      </c>
      <c r="CG18" s="130" t="s">
        <v>231</v>
      </c>
      <c r="CH18" s="130" t="s">
        <v>231</v>
      </c>
      <c r="CI18" s="130" t="s">
        <v>231</v>
      </c>
      <c r="CJ18" s="130" t="s">
        <v>231</v>
      </c>
      <c r="CK18" s="130" t="s">
        <v>231</v>
      </c>
      <c r="CL18" s="130" t="s">
        <v>231</v>
      </c>
      <c r="CM18" s="131" t="s">
        <v>231</v>
      </c>
      <c r="CN18" s="122" t="s">
        <v>231</v>
      </c>
      <c r="CO18" s="151" t="s">
        <v>231</v>
      </c>
      <c r="CP18" s="152" t="s">
        <v>231</v>
      </c>
      <c r="CQ18" s="152" t="s">
        <v>231</v>
      </c>
      <c r="CR18" s="152" t="s">
        <v>231</v>
      </c>
      <c r="CS18" s="153" t="s">
        <v>231</v>
      </c>
      <c r="CT18" s="146" t="s">
        <v>231</v>
      </c>
      <c r="CU18" s="132" t="s">
        <v>231</v>
      </c>
      <c r="CV18" s="133" t="s">
        <v>231</v>
      </c>
      <c r="CW18" s="134" t="s">
        <v>231</v>
      </c>
      <c r="CX18" s="132" t="s">
        <v>231</v>
      </c>
      <c r="CY18" s="133" t="s">
        <v>231</v>
      </c>
      <c r="CZ18" s="134" t="s">
        <v>231</v>
      </c>
      <c r="DA18" s="132" t="s">
        <v>231</v>
      </c>
      <c r="DB18" s="133" t="s">
        <v>231</v>
      </c>
      <c r="DC18" s="134" t="s">
        <v>231</v>
      </c>
      <c r="DD18" s="132" t="s">
        <v>231</v>
      </c>
      <c r="DE18" s="133" t="s">
        <v>231</v>
      </c>
      <c r="DF18" s="149" t="s">
        <v>231</v>
      </c>
      <c r="DH18" s="222" t="str">
        <f t="shared" si="17"/>
        <v>-</v>
      </c>
      <c r="DI18" s="223" t="str">
        <f t="shared" si="18"/>
        <v>-</v>
      </c>
      <c r="DJ18" s="223" t="str">
        <f t="shared" si="19"/>
        <v>-</v>
      </c>
      <c r="DK18" s="223" t="str">
        <f t="shared" si="20"/>
        <v>-</v>
      </c>
      <c r="DL18" s="223" t="str">
        <f t="shared" si="21"/>
        <v>-</v>
      </c>
      <c r="DM18" s="224" t="str">
        <f t="shared" si="32"/>
        <v>-</v>
      </c>
      <c r="DN18" s="255" t="str">
        <f t="shared" si="22"/>
        <v/>
      </c>
      <c r="DO18" s="128" t="s">
        <v>231</v>
      </c>
      <c r="DP18" s="122" t="s">
        <v>231</v>
      </c>
      <c r="DQ18" s="122" t="s">
        <v>231</v>
      </c>
      <c r="DR18" s="122" t="s">
        <v>231</v>
      </c>
      <c r="DS18" s="122" t="s">
        <v>231</v>
      </c>
      <c r="DT18" s="122" t="s">
        <v>231</v>
      </c>
      <c r="DU18" s="122" t="s">
        <v>231</v>
      </c>
      <c r="DV18" s="122" t="s">
        <v>231</v>
      </c>
      <c r="DW18" s="122" t="s">
        <v>231</v>
      </c>
      <c r="DX18" s="122" t="s">
        <v>231</v>
      </c>
      <c r="DY18" s="122" t="s">
        <v>231</v>
      </c>
      <c r="DZ18" s="122" t="s">
        <v>231</v>
      </c>
      <c r="EA18" s="122" t="s">
        <v>231</v>
      </c>
      <c r="EB18" s="122" t="s">
        <v>231</v>
      </c>
      <c r="EC18" s="122" t="s">
        <v>231</v>
      </c>
      <c r="ED18" s="122" t="s">
        <v>231</v>
      </c>
      <c r="EE18" s="243" t="s">
        <v>231</v>
      </c>
      <c r="EF18" s="243" t="s">
        <v>231</v>
      </c>
      <c r="EG18" s="243" t="s">
        <v>231</v>
      </c>
      <c r="EH18" s="244" t="s">
        <v>231</v>
      </c>
      <c r="EJ18" s="237" t="str">
        <f t="shared" si="23"/>
        <v>-</v>
      </c>
      <c r="EK18" s="180" t="str">
        <f>IF(B18=1,IF(Q18="","-",IF(DO18=リスト!$AF$3,"OK",IF(DP18="↓リストから選択","NG","OK"))),"-")</f>
        <v>-</v>
      </c>
      <c r="EL18" s="180" t="str">
        <f>IF($B18=1,IF(Q18="","-",IF(DQ18=リスト!$AF$3,"OK",IF(DR18="↓リストから選択","NG","OK"))),"-")</f>
        <v>-</v>
      </c>
      <c r="EM18" s="180" t="str">
        <f>IF($B18=1,IF(Q18="","-",IF(DS18=リスト!$AF$3,"OK",IF(DT18="↓リストから選択","NG","OK"))),"-")</f>
        <v>-</v>
      </c>
      <c r="EN18" s="180" t="str">
        <f>IF($B18=1,IF(Q18="","-",IF(DU18=リスト!$AF$3,"OK",IF(DV18="↓リストから選択","NG","OK"))),"-")</f>
        <v>-</v>
      </c>
      <c r="EO18" s="180" t="str">
        <f>IF($B18=1,IF(Q18="","-",IF(DW18=リスト!$AF$3,"OK",IF(DX18="↓リストから選択","NG","OK"))),"-")</f>
        <v>-</v>
      </c>
      <c r="EP18" s="180" t="str">
        <f>IF($B18=1,IF(Q18="","-",IF(DY18=リスト!$AF$3,"OK",IF(DZ18="↓リストから選択","NG","OK"))),"-")</f>
        <v>-</v>
      </c>
      <c r="EQ18" s="180" t="str">
        <f>IF($B18=1,IF(Q18="","-",IF(EA18=リスト!$AF$3,"OK",IF(EB18="↓リストから選択","NG","OK"))),"-")</f>
        <v>-</v>
      </c>
      <c r="ER18" s="180" t="str">
        <f>IF($B18=1,IF(Q18="","-",IF(EC18=リスト!$AF$3,"OK",IF(ED18="↓リストから選択","NG","OK"))),"-")</f>
        <v>-</v>
      </c>
      <c r="ES18" s="238" t="str">
        <f t="shared" si="24"/>
        <v>-</v>
      </c>
      <c r="EU18" s="128">
        <f t="shared" si="25"/>
        <v>0</v>
      </c>
      <c r="EV18" s="122">
        <f t="shared" si="26"/>
        <v>0</v>
      </c>
      <c r="EW18" s="122">
        <f t="shared" si="27"/>
        <v>0</v>
      </c>
      <c r="EX18" s="122">
        <f t="shared" si="28"/>
        <v>0</v>
      </c>
      <c r="EY18" s="123">
        <f t="shared" si="29"/>
        <v>0</v>
      </c>
    </row>
    <row r="19" spans="1:155" ht="58.9" customHeight="1" thickTop="1" thickBot="1" x14ac:dyDescent="0.45">
      <c r="A19" s="220" t="s">
        <v>249</v>
      </c>
      <c r="B19" s="1">
        <f>COUNTIF(D$13:D19,D19)</f>
        <v>0</v>
      </c>
      <c r="C19" s="206">
        <f t="shared" si="0"/>
        <v>0</v>
      </c>
      <c r="D19" s="207"/>
      <c r="E19" s="193"/>
      <c r="F19" s="59"/>
      <c r="G19" s="189"/>
      <c r="H19" s="23"/>
      <c r="I19" s="18"/>
      <c r="J19" s="106" t="s">
        <v>231</v>
      </c>
      <c r="K19" s="106" t="s">
        <v>231</v>
      </c>
      <c r="L19" s="106" t="s">
        <v>231</v>
      </c>
      <c r="M19" s="24"/>
      <c r="N19" s="25"/>
      <c r="O19" s="52" t="s">
        <v>313</v>
      </c>
      <c r="P19" s="52" t="s">
        <v>313</v>
      </c>
      <c r="Q19" s="77"/>
      <c r="R19" s="80" t="s">
        <v>313</v>
      </c>
      <c r="S19" s="80" t="s">
        <v>313</v>
      </c>
      <c r="T19" s="80" t="s">
        <v>313</v>
      </c>
      <c r="U19" s="80" t="s">
        <v>313</v>
      </c>
      <c r="V19" s="80" t="s">
        <v>313</v>
      </c>
      <c r="W19" s="80" t="s">
        <v>313</v>
      </c>
      <c r="X19" s="80" t="s">
        <v>313</v>
      </c>
      <c r="Y19" s="32" t="s">
        <v>231</v>
      </c>
      <c r="Z19" s="18"/>
      <c r="AA19" s="26"/>
      <c r="AB19" s="101"/>
      <c r="AC19" s="29"/>
      <c r="AD19" s="54"/>
      <c r="AE19" s="27"/>
      <c r="AF19" s="27"/>
      <c r="AG19" s="30"/>
      <c r="AH19" s="31"/>
      <c r="AI19" s="3"/>
      <c r="AJ19" s="228" t="str">
        <f t="shared" si="1"/>
        <v>-</v>
      </c>
      <c r="AK19" s="229" t="str">
        <f t="shared" si="2"/>
        <v>-</v>
      </c>
      <c r="AL19" s="229" t="str">
        <f t="shared" si="3"/>
        <v>-</v>
      </c>
      <c r="AM19" s="229" t="str">
        <f t="shared" si="4"/>
        <v>-</v>
      </c>
      <c r="AN19" s="229" t="str">
        <f t="shared" si="5"/>
        <v>-</v>
      </c>
      <c r="AO19" s="229" t="str">
        <f t="shared" si="6"/>
        <v>-</v>
      </c>
      <c r="AP19" s="230" t="str">
        <f>IF(Y19="耐震補強工事中（対象外）","-",IF(AG19=リスト!$J$9,IF(AH19="","NG","OK"),"-"))</f>
        <v>-</v>
      </c>
      <c r="AQ19" s="63"/>
      <c r="AR19" s="69" t="str">
        <f t="shared" si="7"/>
        <v>対象外</v>
      </c>
      <c r="AS19" s="71"/>
      <c r="AT19" s="70"/>
      <c r="AU19" s="72" t="str">
        <f t="shared" si="30"/>
        <v>対象外</v>
      </c>
      <c r="AV19" s="73"/>
      <c r="AW19" s="74"/>
      <c r="AX19" s="257" t="s">
        <v>231</v>
      </c>
      <c r="AY19" s="85" t="s">
        <v>313</v>
      </c>
      <c r="AZ19" s="83" t="str">
        <f t="shared" si="31"/>
        <v/>
      </c>
      <c r="BB19" s="117" t="str">
        <f t="shared" si="8"/>
        <v>-</v>
      </c>
      <c r="BC19" s="161" t="str">
        <f t="shared" si="9"/>
        <v>-</v>
      </c>
      <c r="BD19" s="162" t="str">
        <f t="shared" si="10"/>
        <v>-</v>
      </c>
      <c r="BF19" s="168">
        <v>0</v>
      </c>
      <c r="BG19" s="169">
        <v>0</v>
      </c>
      <c r="BH19" s="170">
        <v>0</v>
      </c>
      <c r="BI19" s="171">
        <v>0</v>
      </c>
      <c r="BJ19" s="169">
        <v>0</v>
      </c>
      <c r="BK19" s="170">
        <v>0</v>
      </c>
      <c r="BL19" s="171">
        <v>0</v>
      </c>
      <c r="BM19" s="169">
        <v>0</v>
      </c>
      <c r="BN19" s="170">
        <v>0</v>
      </c>
      <c r="BO19" s="171">
        <v>0</v>
      </c>
      <c r="BP19" s="169">
        <v>0</v>
      </c>
      <c r="BQ19" s="170">
        <v>0</v>
      </c>
      <c r="BR19" s="171">
        <v>0</v>
      </c>
      <c r="BS19" s="169">
        <v>0</v>
      </c>
      <c r="BT19" s="172">
        <v>0</v>
      </c>
      <c r="BV19" s="222" t="str">
        <f t="shared" si="11"/>
        <v>-</v>
      </c>
      <c r="BW19" s="223" t="str">
        <f t="shared" si="12"/>
        <v>-</v>
      </c>
      <c r="BX19" s="223" t="str">
        <f t="shared" si="13"/>
        <v>-</v>
      </c>
      <c r="BY19" s="223" t="str">
        <f t="shared" si="14"/>
        <v>-</v>
      </c>
      <c r="BZ19" s="224" t="str">
        <f t="shared" si="15"/>
        <v>-</v>
      </c>
      <c r="CA19" s="255" t="str">
        <f t="shared" si="16"/>
        <v/>
      </c>
      <c r="CB19" s="128" t="s">
        <v>231</v>
      </c>
      <c r="CC19" s="129" t="s">
        <v>231</v>
      </c>
      <c r="CD19" s="130" t="s">
        <v>231</v>
      </c>
      <c r="CE19" s="130" t="s">
        <v>231</v>
      </c>
      <c r="CF19" s="130" t="s">
        <v>231</v>
      </c>
      <c r="CG19" s="130" t="s">
        <v>231</v>
      </c>
      <c r="CH19" s="130" t="s">
        <v>231</v>
      </c>
      <c r="CI19" s="130" t="s">
        <v>231</v>
      </c>
      <c r="CJ19" s="130" t="s">
        <v>231</v>
      </c>
      <c r="CK19" s="130" t="s">
        <v>231</v>
      </c>
      <c r="CL19" s="130" t="s">
        <v>231</v>
      </c>
      <c r="CM19" s="131" t="s">
        <v>231</v>
      </c>
      <c r="CN19" s="122" t="s">
        <v>231</v>
      </c>
      <c r="CO19" s="151" t="s">
        <v>231</v>
      </c>
      <c r="CP19" s="152" t="s">
        <v>231</v>
      </c>
      <c r="CQ19" s="152" t="s">
        <v>231</v>
      </c>
      <c r="CR19" s="152" t="s">
        <v>231</v>
      </c>
      <c r="CS19" s="153" t="s">
        <v>231</v>
      </c>
      <c r="CT19" s="146" t="s">
        <v>231</v>
      </c>
      <c r="CU19" s="132" t="s">
        <v>231</v>
      </c>
      <c r="CV19" s="133" t="s">
        <v>231</v>
      </c>
      <c r="CW19" s="134" t="s">
        <v>231</v>
      </c>
      <c r="CX19" s="132" t="s">
        <v>231</v>
      </c>
      <c r="CY19" s="133" t="s">
        <v>231</v>
      </c>
      <c r="CZ19" s="134" t="s">
        <v>231</v>
      </c>
      <c r="DA19" s="132" t="s">
        <v>231</v>
      </c>
      <c r="DB19" s="133" t="s">
        <v>231</v>
      </c>
      <c r="DC19" s="134" t="s">
        <v>231</v>
      </c>
      <c r="DD19" s="132" t="s">
        <v>231</v>
      </c>
      <c r="DE19" s="133" t="s">
        <v>231</v>
      </c>
      <c r="DF19" s="149" t="s">
        <v>231</v>
      </c>
      <c r="DH19" s="222" t="str">
        <f t="shared" si="17"/>
        <v>-</v>
      </c>
      <c r="DI19" s="223" t="str">
        <f t="shared" si="18"/>
        <v>-</v>
      </c>
      <c r="DJ19" s="223" t="str">
        <f t="shared" si="19"/>
        <v>-</v>
      </c>
      <c r="DK19" s="223" t="str">
        <f t="shared" si="20"/>
        <v>-</v>
      </c>
      <c r="DL19" s="223" t="str">
        <f t="shared" si="21"/>
        <v>-</v>
      </c>
      <c r="DM19" s="224" t="str">
        <f t="shared" si="32"/>
        <v>-</v>
      </c>
      <c r="DN19" s="255" t="str">
        <f t="shared" si="22"/>
        <v/>
      </c>
      <c r="DO19" s="128" t="s">
        <v>231</v>
      </c>
      <c r="DP19" s="122" t="s">
        <v>231</v>
      </c>
      <c r="DQ19" s="122" t="s">
        <v>231</v>
      </c>
      <c r="DR19" s="122" t="s">
        <v>231</v>
      </c>
      <c r="DS19" s="122" t="s">
        <v>231</v>
      </c>
      <c r="DT19" s="122" t="s">
        <v>231</v>
      </c>
      <c r="DU19" s="122" t="s">
        <v>231</v>
      </c>
      <c r="DV19" s="122" t="s">
        <v>231</v>
      </c>
      <c r="DW19" s="122" t="s">
        <v>231</v>
      </c>
      <c r="DX19" s="122" t="s">
        <v>231</v>
      </c>
      <c r="DY19" s="122" t="s">
        <v>231</v>
      </c>
      <c r="DZ19" s="122" t="s">
        <v>231</v>
      </c>
      <c r="EA19" s="122" t="s">
        <v>231</v>
      </c>
      <c r="EB19" s="122" t="s">
        <v>231</v>
      </c>
      <c r="EC19" s="122" t="s">
        <v>231</v>
      </c>
      <c r="ED19" s="122" t="s">
        <v>231</v>
      </c>
      <c r="EE19" s="243" t="s">
        <v>231</v>
      </c>
      <c r="EF19" s="243" t="s">
        <v>231</v>
      </c>
      <c r="EG19" s="243" t="s">
        <v>231</v>
      </c>
      <c r="EH19" s="244" t="s">
        <v>231</v>
      </c>
      <c r="EJ19" s="237" t="str">
        <f t="shared" si="23"/>
        <v>-</v>
      </c>
      <c r="EK19" s="180" t="str">
        <f>IF(B19=1,IF(Q19="","-",IF(DO19=リスト!$AF$3,"OK",IF(DP19="↓リストから選択","NG","OK"))),"-")</f>
        <v>-</v>
      </c>
      <c r="EL19" s="180" t="str">
        <f>IF($B19=1,IF(Q19="","-",IF(DQ19=リスト!$AF$3,"OK",IF(DR19="↓リストから選択","NG","OK"))),"-")</f>
        <v>-</v>
      </c>
      <c r="EM19" s="180" t="str">
        <f>IF($B19=1,IF(Q19="","-",IF(DS19=リスト!$AF$3,"OK",IF(DT19="↓リストから選択","NG","OK"))),"-")</f>
        <v>-</v>
      </c>
      <c r="EN19" s="180" t="str">
        <f>IF($B19=1,IF(Q19="","-",IF(DU19=リスト!$AF$3,"OK",IF(DV19="↓リストから選択","NG","OK"))),"-")</f>
        <v>-</v>
      </c>
      <c r="EO19" s="180" t="str">
        <f>IF($B19=1,IF(Q19="","-",IF(DW19=リスト!$AF$3,"OK",IF(DX19="↓リストから選択","NG","OK"))),"-")</f>
        <v>-</v>
      </c>
      <c r="EP19" s="180" t="str">
        <f>IF($B19=1,IF(Q19="","-",IF(DY19=リスト!$AF$3,"OK",IF(DZ19="↓リストから選択","NG","OK"))),"-")</f>
        <v>-</v>
      </c>
      <c r="EQ19" s="180" t="str">
        <f>IF($B19=1,IF(Q19="","-",IF(EA19=リスト!$AF$3,"OK",IF(EB19="↓リストから選択","NG","OK"))),"-")</f>
        <v>-</v>
      </c>
      <c r="ER19" s="180" t="str">
        <f>IF($B19=1,IF(Q19="","-",IF(EC19=リスト!$AF$3,"OK",IF(ED19="↓リストから選択","NG","OK"))),"-")</f>
        <v>-</v>
      </c>
      <c r="ES19" s="238" t="str">
        <f>IF(B19=1,IF(Q19="","-",IF(COUNTIFS($EE19:$EH19,"↓リストから選択")=0,"OK","NG")),"-")</f>
        <v>-</v>
      </c>
      <c r="EU19" s="128">
        <f t="shared" si="25"/>
        <v>0</v>
      </c>
      <c r="EV19" s="122">
        <f t="shared" si="26"/>
        <v>0</v>
      </c>
      <c r="EW19" s="122">
        <f t="shared" si="27"/>
        <v>0</v>
      </c>
      <c r="EX19" s="122">
        <f t="shared" si="28"/>
        <v>0</v>
      </c>
      <c r="EY19" s="123">
        <f t="shared" si="29"/>
        <v>0</v>
      </c>
    </row>
    <row r="20" spans="1:155" ht="58.9" customHeight="1" thickTop="1" thickBot="1" x14ac:dyDescent="0.45">
      <c r="A20" s="220" t="s">
        <v>249</v>
      </c>
      <c r="B20" s="1">
        <f>COUNTIF(D$13:D20,D20)</f>
        <v>0</v>
      </c>
      <c r="C20" s="206">
        <f t="shared" si="0"/>
        <v>0</v>
      </c>
      <c r="D20" s="207"/>
      <c r="E20" s="193"/>
      <c r="F20" s="59"/>
      <c r="G20" s="189"/>
      <c r="H20" s="23"/>
      <c r="I20" s="18"/>
      <c r="J20" s="106" t="s">
        <v>231</v>
      </c>
      <c r="K20" s="106" t="s">
        <v>231</v>
      </c>
      <c r="L20" s="106" t="s">
        <v>231</v>
      </c>
      <c r="M20" s="24"/>
      <c r="N20" s="25"/>
      <c r="O20" s="108" t="s">
        <v>313</v>
      </c>
      <c r="P20" s="52" t="s">
        <v>313</v>
      </c>
      <c r="Q20" s="77"/>
      <c r="R20" s="80" t="s">
        <v>313</v>
      </c>
      <c r="S20" s="80" t="s">
        <v>313</v>
      </c>
      <c r="T20" s="80" t="s">
        <v>313</v>
      </c>
      <c r="U20" s="80" t="s">
        <v>313</v>
      </c>
      <c r="V20" s="80" t="s">
        <v>313</v>
      </c>
      <c r="W20" s="80" t="s">
        <v>313</v>
      </c>
      <c r="X20" s="80" t="s">
        <v>313</v>
      </c>
      <c r="Y20" s="32" t="s">
        <v>231</v>
      </c>
      <c r="Z20" s="18"/>
      <c r="AA20" s="26"/>
      <c r="AB20" s="101"/>
      <c r="AC20" s="29"/>
      <c r="AD20" s="54"/>
      <c r="AE20" s="27"/>
      <c r="AF20" s="27"/>
      <c r="AG20" s="30"/>
      <c r="AH20" s="31"/>
      <c r="AI20" s="3"/>
      <c r="AJ20" s="228" t="str">
        <f t="shared" si="1"/>
        <v>-</v>
      </c>
      <c r="AK20" s="229" t="str">
        <f t="shared" si="2"/>
        <v>-</v>
      </c>
      <c r="AL20" s="229" t="str">
        <f t="shared" si="3"/>
        <v>-</v>
      </c>
      <c r="AM20" s="229" t="str">
        <f t="shared" si="4"/>
        <v>-</v>
      </c>
      <c r="AN20" s="229" t="str">
        <f t="shared" si="5"/>
        <v>-</v>
      </c>
      <c r="AO20" s="229" t="str">
        <f t="shared" si="6"/>
        <v>-</v>
      </c>
      <c r="AP20" s="230" t="str">
        <f>IF(Y20="耐震補強工事中（対象外）","-",IF(AG20=リスト!$J$9,IF(AH20="","NG","OK"),"-"))</f>
        <v>-</v>
      </c>
      <c r="AQ20" s="63"/>
      <c r="AR20" s="69" t="str">
        <f t="shared" si="7"/>
        <v>対象外</v>
      </c>
      <c r="AS20" s="71"/>
      <c r="AT20" s="70"/>
      <c r="AU20" s="72" t="str">
        <f t="shared" si="30"/>
        <v>対象外</v>
      </c>
      <c r="AV20" s="73"/>
      <c r="AW20" s="74"/>
      <c r="AX20" s="257" t="s">
        <v>231</v>
      </c>
      <c r="AY20" s="85" t="s">
        <v>313</v>
      </c>
      <c r="AZ20" s="83" t="str">
        <f t="shared" si="31"/>
        <v/>
      </c>
      <c r="BB20" s="117" t="str">
        <f t="shared" si="8"/>
        <v>-</v>
      </c>
      <c r="BC20" s="161" t="str">
        <f t="shared" si="9"/>
        <v>-</v>
      </c>
      <c r="BD20" s="162" t="str">
        <f t="shared" si="10"/>
        <v>-</v>
      </c>
      <c r="BF20" s="168">
        <v>0</v>
      </c>
      <c r="BG20" s="169">
        <v>0</v>
      </c>
      <c r="BH20" s="170">
        <v>0</v>
      </c>
      <c r="BI20" s="171">
        <v>0</v>
      </c>
      <c r="BJ20" s="169">
        <v>0</v>
      </c>
      <c r="BK20" s="170">
        <v>0</v>
      </c>
      <c r="BL20" s="171">
        <v>0</v>
      </c>
      <c r="BM20" s="169">
        <v>0</v>
      </c>
      <c r="BN20" s="170">
        <v>0</v>
      </c>
      <c r="BO20" s="171">
        <v>0</v>
      </c>
      <c r="BP20" s="169">
        <v>0</v>
      </c>
      <c r="BQ20" s="170">
        <v>0</v>
      </c>
      <c r="BR20" s="171">
        <v>0</v>
      </c>
      <c r="BS20" s="169">
        <v>0</v>
      </c>
      <c r="BT20" s="172">
        <v>0</v>
      </c>
      <c r="BV20" s="222" t="str">
        <f t="shared" si="11"/>
        <v>-</v>
      </c>
      <c r="BW20" s="223" t="str">
        <f t="shared" si="12"/>
        <v>-</v>
      </c>
      <c r="BX20" s="223" t="str">
        <f t="shared" si="13"/>
        <v>-</v>
      </c>
      <c r="BY20" s="223" t="str">
        <f t="shared" si="14"/>
        <v>-</v>
      </c>
      <c r="BZ20" s="224" t="str">
        <f t="shared" si="15"/>
        <v>-</v>
      </c>
      <c r="CA20" s="255" t="str">
        <f t="shared" si="16"/>
        <v/>
      </c>
      <c r="CB20" s="128" t="s">
        <v>231</v>
      </c>
      <c r="CC20" s="129" t="s">
        <v>231</v>
      </c>
      <c r="CD20" s="130" t="s">
        <v>231</v>
      </c>
      <c r="CE20" s="130" t="s">
        <v>231</v>
      </c>
      <c r="CF20" s="130" t="s">
        <v>231</v>
      </c>
      <c r="CG20" s="130" t="s">
        <v>231</v>
      </c>
      <c r="CH20" s="130" t="s">
        <v>231</v>
      </c>
      <c r="CI20" s="130" t="s">
        <v>231</v>
      </c>
      <c r="CJ20" s="130" t="s">
        <v>231</v>
      </c>
      <c r="CK20" s="130" t="s">
        <v>231</v>
      </c>
      <c r="CL20" s="130" t="s">
        <v>231</v>
      </c>
      <c r="CM20" s="131" t="s">
        <v>231</v>
      </c>
      <c r="CN20" s="122" t="s">
        <v>231</v>
      </c>
      <c r="CO20" s="151" t="s">
        <v>231</v>
      </c>
      <c r="CP20" s="152" t="s">
        <v>231</v>
      </c>
      <c r="CQ20" s="152" t="s">
        <v>231</v>
      </c>
      <c r="CR20" s="152" t="s">
        <v>231</v>
      </c>
      <c r="CS20" s="153" t="s">
        <v>231</v>
      </c>
      <c r="CT20" s="146" t="s">
        <v>231</v>
      </c>
      <c r="CU20" s="132" t="s">
        <v>231</v>
      </c>
      <c r="CV20" s="133" t="s">
        <v>231</v>
      </c>
      <c r="CW20" s="134" t="s">
        <v>231</v>
      </c>
      <c r="CX20" s="132" t="s">
        <v>231</v>
      </c>
      <c r="CY20" s="133" t="s">
        <v>231</v>
      </c>
      <c r="CZ20" s="134" t="s">
        <v>231</v>
      </c>
      <c r="DA20" s="132" t="s">
        <v>231</v>
      </c>
      <c r="DB20" s="133" t="s">
        <v>231</v>
      </c>
      <c r="DC20" s="134" t="s">
        <v>231</v>
      </c>
      <c r="DD20" s="132" t="s">
        <v>231</v>
      </c>
      <c r="DE20" s="133" t="s">
        <v>231</v>
      </c>
      <c r="DF20" s="149" t="s">
        <v>231</v>
      </c>
      <c r="DH20" s="222" t="str">
        <f t="shared" si="17"/>
        <v>-</v>
      </c>
      <c r="DI20" s="223" t="str">
        <f t="shared" si="18"/>
        <v>-</v>
      </c>
      <c r="DJ20" s="223" t="str">
        <f t="shared" si="19"/>
        <v>-</v>
      </c>
      <c r="DK20" s="223" t="str">
        <f t="shared" si="20"/>
        <v>-</v>
      </c>
      <c r="DL20" s="223" t="str">
        <f t="shared" si="21"/>
        <v>-</v>
      </c>
      <c r="DM20" s="224" t="str">
        <f t="shared" si="32"/>
        <v>-</v>
      </c>
      <c r="DN20" s="255" t="str">
        <f t="shared" si="22"/>
        <v/>
      </c>
      <c r="DO20" s="128" t="s">
        <v>231</v>
      </c>
      <c r="DP20" s="122" t="s">
        <v>231</v>
      </c>
      <c r="DQ20" s="122" t="s">
        <v>231</v>
      </c>
      <c r="DR20" s="122" t="s">
        <v>231</v>
      </c>
      <c r="DS20" s="122" t="s">
        <v>231</v>
      </c>
      <c r="DT20" s="122" t="s">
        <v>231</v>
      </c>
      <c r="DU20" s="122" t="s">
        <v>231</v>
      </c>
      <c r="DV20" s="122" t="s">
        <v>231</v>
      </c>
      <c r="DW20" s="122" t="s">
        <v>231</v>
      </c>
      <c r="DX20" s="122" t="s">
        <v>231</v>
      </c>
      <c r="DY20" s="122" t="s">
        <v>231</v>
      </c>
      <c r="DZ20" s="122" t="s">
        <v>231</v>
      </c>
      <c r="EA20" s="122" t="s">
        <v>231</v>
      </c>
      <c r="EB20" s="122" t="s">
        <v>231</v>
      </c>
      <c r="EC20" s="122" t="s">
        <v>231</v>
      </c>
      <c r="ED20" s="122" t="s">
        <v>231</v>
      </c>
      <c r="EE20" s="243" t="s">
        <v>231</v>
      </c>
      <c r="EF20" s="243" t="s">
        <v>231</v>
      </c>
      <c r="EG20" s="243" t="s">
        <v>231</v>
      </c>
      <c r="EH20" s="244" t="s">
        <v>231</v>
      </c>
      <c r="EJ20" s="237" t="str">
        <f t="shared" si="23"/>
        <v>-</v>
      </c>
      <c r="EK20" s="180" t="str">
        <f>IF(B20=1,IF(Q20="","-",IF(DO20=リスト!$AF$3,"OK",IF(DP20="↓リストから選択","NG","OK"))),"-")</f>
        <v>-</v>
      </c>
      <c r="EL20" s="180" t="str">
        <f>IF($B20=1,IF(Q20="","-",IF(DQ20=リスト!$AF$3,"OK",IF(DR20="↓リストから選択","NG","OK"))),"-")</f>
        <v>-</v>
      </c>
      <c r="EM20" s="180" t="str">
        <f>IF($B20=1,IF(Q20="","-",IF(DS20=リスト!$AF$3,"OK",IF(DT20="↓リストから選択","NG","OK"))),"-")</f>
        <v>-</v>
      </c>
      <c r="EN20" s="180" t="str">
        <f>IF($B20=1,IF(Q20="","-",IF(DU20=リスト!$AF$3,"OK",IF(DV20="↓リストから選択","NG","OK"))),"-")</f>
        <v>-</v>
      </c>
      <c r="EO20" s="180" t="str">
        <f>IF($B20=1,IF(Q20="","-",IF(DW20=リスト!$AF$3,"OK",IF(DX20="↓リストから選択","NG","OK"))),"-")</f>
        <v>-</v>
      </c>
      <c r="EP20" s="180" t="str">
        <f>IF($B20=1,IF(Q20="","-",IF(DY20=リスト!$AF$3,"OK",IF(DZ20="↓リストから選択","NG","OK"))),"-")</f>
        <v>-</v>
      </c>
      <c r="EQ20" s="180" t="str">
        <f>IF($B20=1,IF(Q20="","-",IF(EA20=リスト!$AF$3,"OK",IF(EB20="↓リストから選択","NG","OK"))),"-")</f>
        <v>-</v>
      </c>
      <c r="ER20" s="180" t="str">
        <f>IF($B20=1,IF(Q20="","-",IF(EC20=リスト!$AF$3,"OK",IF(ED20="↓リストから選択","NG","OK"))),"-")</f>
        <v>-</v>
      </c>
      <c r="ES20" s="238" t="str">
        <f t="shared" si="24"/>
        <v>-</v>
      </c>
      <c r="EU20" s="128">
        <f t="shared" si="25"/>
        <v>0</v>
      </c>
      <c r="EV20" s="122">
        <f t="shared" si="26"/>
        <v>0</v>
      </c>
      <c r="EW20" s="122">
        <f t="shared" si="27"/>
        <v>0</v>
      </c>
      <c r="EX20" s="122">
        <f t="shared" si="28"/>
        <v>0</v>
      </c>
      <c r="EY20" s="123">
        <f t="shared" si="29"/>
        <v>0</v>
      </c>
    </row>
    <row r="21" spans="1:155" ht="58.9" customHeight="1" thickTop="1" thickBot="1" x14ac:dyDescent="0.45">
      <c r="A21" s="220" t="s">
        <v>249</v>
      </c>
      <c r="B21" s="1">
        <f>COUNTIF(D$13:D21,D21)</f>
        <v>0</v>
      </c>
      <c r="C21" s="206">
        <f t="shared" si="0"/>
        <v>0</v>
      </c>
      <c r="D21" s="207"/>
      <c r="E21" s="187"/>
      <c r="F21" s="59"/>
      <c r="G21" s="189"/>
      <c r="H21" s="23"/>
      <c r="I21" s="18"/>
      <c r="J21" s="106" t="s">
        <v>231</v>
      </c>
      <c r="K21" s="106" t="s">
        <v>231</v>
      </c>
      <c r="L21" s="106" t="s">
        <v>231</v>
      </c>
      <c r="M21" s="24"/>
      <c r="N21" s="25"/>
      <c r="O21" s="52" t="s">
        <v>313</v>
      </c>
      <c r="P21" s="52" t="s">
        <v>313</v>
      </c>
      <c r="Q21" s="78"/>
      <c r="R21" s="80" t="s">
        <v>313</v>
      </c>
      <c r="S21" s="80" t="s">
        <v>313</v>
      </c>
      <c r="T21" s="80" t="s">
        <v>313</v>
      </c>
      <c r="U21" s="80" t="s">
        <v>313</v>
      </c>
      <c r="V21" s="80" t="s">
        <v>313</v>
      </c>
      <c r="W21" s="80" t="s">
        <v>313</v>
      </c>
      <c r="X21" s="80" t="s">
        <v>313</v>
      </c>
      <c r="Y21" s="32" t="s">
        <v>231</v>
      </c>
      <c r="Z21" s="18"/>
      <c r="AA21" s="26"/>
      <c r="AB21" s="101"/>
      <c r="AC21" s="29"/>
      <c r="AD21" s="54"/>
      <c r="AE21" s="27"/>
      <c r="AF21" s="27"/>
      <c r="AG21" s="30"/>
      <c r="AH21" s="31"/>
      <c r="AI21" s="3"/>
      <c r="AJ21" s="228" t="str">
        <f t="shared" si="1"/>
        <v>-</v>
      </c>
      <c r="AK21" s="229" t="str">
        <f t="shared" si="2"/>
        <v>-</v>
      </c>
      <c r="AL21" s="229" t="str">
        <f t="shared" si="3"/>
        <v>-</v>
      </c>
      <c r="AM21" s="229" t="str">
        <f t="shared" si="4"/>
        <v>-</v>
      </c>
      <c r="AN21" s="229" t="str">
        <f t="shared" si="5"/>
        <v>-</v>
      </c>
      <c r="AO21" s="229" t="str">
        <f t="shared" si="6"/>
        <v>-</v>
      </c>
      <c r="AP21" s="230" t="str">
        <f>IF(Y21="耐震補強工事中（対象外）","-",IF(AG21=リスト!$J$9,IF(AH21="","NG","OK"),"-"))</f>
        <v>-</v>
      </c>
      <c r="AQ21" s="63"/>
      <c r="AR21" s="69" t="str">
        <f t="shared" si="7"/>
        <v>対象外</v>
      </c>
      <c r="AS21" s="71"/>
      <c r="AT21" s="70"/>
      <c r="AU21" s="72" t="str">
        <f t="shared" si="30"/>
        <v>対象外</v>
      </c>
      <c r="AV21" s="73"/>
      <c r="AW21" s="74"/>
      <c r="AX21" s="257" t="s">
        <v>231</v>
      </c>
      <c r="AY21" s="86" t="s">
        <v>313</v>
      </c>
      <c r="AZ21" s="83" t="str">
        <f t="shared" si="31"/>
        <v/>
      </c>
      <c r="BB21" s="117" t="str">
        <f t="shared" si="8"/>
        <v>-</v>
      </c>
      <c r="BC21" s="161" t="str">
        <f t="shared" si="9"/>
        <v>-</v>
      </c>
      <c r="BD21" s="162" t="str">
        <f t="shared" si="10"/>
        <v>-</v>
      </c>
      <c r="BF21" s="168">
        <v>0</v>
      </c>
      <c r="BG21" s="169">
        <v>0</v>
      </c>
      <c r="BH21" s="170">
        <v>0</v>
      </c>
      <c r="BI21" s="171">
        <v>0</v>
      </c>
      <c r="BJ21" s="169">
        <v>0</v>
      </c>
      <c r="BK21" s="170">
        <v>0</v>
      </c>
      <c r="BL21" s="171">
        <v>0</v>
      </c>
      <c r="BM21" s="169">
        <v>0</v>
      </c>
      <c r="BN21" s="170">
        <v>0</v>
      </c>
      <c r="BO21" s="171">
        <v>0</v>
      </c>
      <c r="BP21" s="169">
        <v>0</v>
      </c>
      <c r="BQ21" s="170">
        <v>0</v>
      </c>
      <c r="BR21" s="171">
        <v>0</v>
      </c>
      <c r="BS21" s="169">
        <v>0</v>
      </c>
      <c r="BT21" s="172">
        <v>0</v>
      </c>
      <c r="BV21" s="222" t="str">
        <f t="shared" si="11"/>
        <v>-</v>
      </c>
      <c r="BW21" s="223" t="str">
        <f t="shared" si="12"/>
        <v>-</v>
      </c>
      <c r="BX21" s="223" t="str">
        <f t="shared" si="13"/>
        <v>-</v>
      </c>
      <c r="BY21" s="223" t="str">
        <f t="shared" si="14"/>
        <v>-</v>
      </c>
      <c r="BZ21" s="224" t="str">
        <f t="shared" si="15"/>
        <v>-</v>
      </c>
      <c r="CA21" s="255" t="str">
        <f t="shared" si="16"/>
        <v/>
      </c>
      <c r="CB21" s="128" t="s">
        <v>231</v>
      </c>
      <c r="CC21" s="129" t="s">
        <v>231</v>
      </c>
      <c r="CD21" s="130" t="s">
        <v>231</v>
      </c>
      <c r="CE21" s="130" t="s">
        <v>231</v>
      </c>
      <c r="CF21" s="130" t="s">
        <v>231</v>
      </c>
      <c r="CG21" s="130" t="s">
        <v>231</v>
      </c>
      <c r="CH21" s="130" t="s">
        <v>231</v>
      </c>
      <c r="CI21" s="130" t="s">
        <v>231</v>
      </c>
      <c r="CJ21" s="130" t="s">
        <v>231</v>
      </c>
      <c r="CK21" s="130" t="s">
        <v>231</v>
      </c>
      <c r="CL21" s="130" t="s">
        <v>231</v>
      </c>
      <c r="CM21" s="131" t="s">
        <v>231</v>
      </c>
      <c r="CN21" s="122" t="s">
        <v>231</v>
      </c>
      <c r="CO21" s="151" t="s">
        <v>231</v>
      </c>
      <c r="CP21" s="152" t="s">
        <v>231</v>
      </c>
      <c r="CQ21" s="152" t="s">
        <v>231</v>
      </c>
      <c r="CR21" s="152" t="s">
        <v>231</v>
      </c>
      <c r="CS21" s="153" t="s">
        <v>231</v>
      </c>
      <c r="CT21" s="146" t="s">
        <v>231</v>
      </c>
      <c r="CU21" s="132" t="s">
        <v>231</v>
      </c>
      <c r="CV21" s="133" t="s">
        <v>231</v>
      </c>
      <c r="CW21" s="134" t="s">
        <v>231</v>
      </c>
      <c r="CX21" s="132" t="s">
        <v>231</v>
      </c>
      <c r="CY21" s="133" t="s">
        <v>231</v>
      </c>
      <c r="CZ21" s="134" t="s">
        <v>231</v>
      </c>
      <c r="DA21" s="132" t="s">
        <v>231</v>
      </c>
      <c r="DB21" s="133" t="s">
        <v>231</v>
      </c>
      <c r="DC21" s="134" t="s">
        <v>231</v>
      </c>
      <c r="DD21" s="132" t="s">
        <v>231</v>
      </c>
      <c r="DE21" s="133" t="s">
        <v>231</v>
      </c>
      <c r="DF21" s="149" t="s">
        <v>231</v>
      </c>
      <c r="DH21" s="222" t="str">
        <f>IF(B21=1,IF(Q21="","-",IF(CB21="① 計画的に整備するための何らかの計画や方針等がある",IF(COUNTIF($CB21:$CT21,"↓リストから選択")=0,"OK","NG"),IF(COUNTIF($CB21:$CT21,"↓リストから選択")=11,"OK","NG"))),"-")</f>
        <v>-</v>
      </c>
      <c r="DI21" s="223" t="str">
        <f>IF(Q21="","-",IF(OR(CU21="↓リストから選択",CX21="↓リストから選択",DA21="↓リストから選択",IF(N21="1階建て","",DD21="↓リストから選択")),"NG","OK"))</f>
        <v>-</v>
      </c>
      <c r="DJ21" s="223" t="str">
        <f>IF($DI21="-","-",IF(OR($CT21="在籍していない",CU21="１ヶ所以上、バリアフリートイレを設けている"),IF(CV21="↓リストから選択","OK","NG"),IF(AND($CT21="在籍している",CU21="バリアフリートイレを設けていない"),IF(CV21="↓リストから選択","NG","OK"))))</f>
        <v>-</v>
      </c>
      <c r="DK21" s="223" t="str">
        <f>IF($DI21="-","-",IF(OR($CT21="在籍していない",CX21="スロープ等で段差を解消している"),IF(CY21="↓リストから選択","OK","NG"),IF(AND($CT21="在籍している",CX21="段差の解消をしていない"),IF(CY21="↓リストから選択","NG","OK"))))</f>
        <v>-</v>
      </c>
      <c r="DL21" s="223" t="str">
        <f>IF($DI21="-","-",IF(OR($CT21="在籍していない",DA21="スロープ等で段差を解消している"),IF(DB21="↓リストから選択","OK","NG"),IF(AND($CT21="在籍している",DA21="段差の解消をしていない"),IF(DB21="↓リストから選択","NG","OK"))))</f>
        <v>-</v>
      </c>
      <c r="DM21" s="224" t="str">
        <f t="shared" si="32"/>
        <v>-</v>
      </c>
      <c r="DN21" s="255" t="str">
        <f t="shared" si="22"/>
        <v/>
      </c>
      <c r="DO21" s="128" t="s">
        <v>231</v>
      </c>
      <c r="DP21" s="122" t="s">
        <v>231</v>
      </c>
      <c r="DQ21" s="122" t="s">
        <v>231</v>
      </c>
      <c r="DR21" s="122" t="s">
        <v>231</v>
      </c>
      <c r="DS21" s="122" t="s">
        <v>231</v>
      </c>
      <c r="DT21" s="122" t="s">
        <v>231</v>
      </c>
      <c r="DU21" s="122" t="s">
        <v>231</v>
      </c>
      <c r="DV21" s="122" t="s">
        <v>231</v>
      </c>
      <c r="DW21" s="122" t="s">
        <v>231</v>
      </c>
      <c r="DX21" s="122" t="s">
        <v>231</v>
      </c>
      <c r="DY21" s="122" t="s">
        <v>231</v>
      </c>
      <c r="DZ21" s="122" t="s">
        <v>231</v>
      </c>
      <c r="EA21" s="122" t="s">
        <v>231</v>
      </c>
      <c r="EB21" s="122" t="s">
        <v>231</v>
      </c>
      <c r="EC21" s="122" t="s">
        <v>231</v>
      </c>
      <c r="ED21" s="122" t="s">
        <v>231</v>
      </c>
      <c r="EE21" s="243" t="s">
        <v>231</v>
      </c>
      <c r="EF21" s="243" t="s">
        <v>231</v>
      </c>
      <c r="EG21" s="243" t="s">
        <v>231</v>
      </c>
      <c r="EH21" s="244" t="s">
        <v>231</v>
      </c>
      <c r="EJ21" s="237" t="str">
        <f>IF(B21=1,IF(Q21="","-",IF(COUNTA(DO21,DQ21,DS21,DU21,DW21,DY21,EA21)=7,"OK","NG")),"-")</f>
        <v>-</v>
      </c>
      <c r="EK21" s="180" t="str">
        <f>IF(B21=1,IF(Q21="","-",IF(DO21=リスト!$AF$3,"OK",IF(DP21="↓リストから選択","NG","OK"))),"-")</f>
        <v>-</v>
      </c>
      <c r="EL21" s="180" t="str">
        <f>IF($B21=1,IF(Q21="","-",IF(DQ21=リスト!$AF$3,"OK",IF(DR21="↓リストから選択","NG","OK"))),"-")</f>
        <v>-</v>
      </c>
      <c r="EM21" s="180" t="str">
        <f>IF($B21=1,IF(Q21="","-",IF(DS21=リスト!$AF$3,"OK",IF(DT21="↓リストから選択","NG","OK"))),"-")</f>
        <v>-</v>
      </c>
      <c r="EN21" s="180" t="str">
        <f>IF($B21=1,IF(Q21="","-",IF(DU21=リスト!$AF$3,"OK",IF(DV21="↓リストから選択","NG","OK"))),"-")</f>
        <v>-</v>
      </c>
      <c r="EO21" s="180" t="str">
        <f>IF($B21=1,IF(Q21="","-",IF(DW21=リスト!$AF$3,"OK",IF(DX21="↓リストから選択","NG","OK"))),"-")</f>
        <v>-</v>
      </c>
      <c r="EP21" s="180" t="str">
        <f>IF($B21=1,IF(Q21="","-",IF(DY21=リスト!$AF$3,"OK",IF(DZ21="↓リストから選択","NG","OK"))),"-")</f>
        <v>-</v>
      </c>
      <c r="EQ21" s="180" t="str">
        <f>IF($B21=1,IF(Q21="","-",IF(EA21=リスト!$AF$3,"OK",IF(EB21="↓リストから選択","NG","OK"))),"-")</f>
        <v>-</v>
      </c>
      <c r="ER21" s="180" t="str">
        <f>IF($B21=1,IF(Q21="","-",IF(EC21=リスト!$AF$3,"OK",IF(ED21="↓リストから選択","NG","OK"))),"-")</f>
        <v>-</v>
      </c>
      <c r="ES21" s="238" t="str">
        <f>IF(B21=1,IF(Q21="","-",IF(COUNTIFS($EE21:$EH21,"↓リストから選択")=0,"OK","NG")),"-")</f>
        <v>-</v>
      </c>
      <c r="EU21" s="128">
        <f t="shared" si="25"/>
        <v>0</v>
      </c>
      <c r="EV21" s="122">
        <f t="shared" si="26"/>
        <v>0</v>
      </c>
      <c r="EW21" s="122">
        <f t="shared" si="27"/>
        <v>0</v>
      </c>
      <c r="EX21" s="122">
        <f t="shared" si="28"/>
        <v>0</v>
      </c>
      <c r="EY21" s="123">
        <f t="shared" si="29"/>
        <v>0</v>
      </c>
    </row>
    <row r="22" spans="1:155" ht="58.9" customHeight="1" thickTop="1" thickBot="1" x14ac:dyDescent="0.45">
      <c r="A22" s="220" t="s">
        <v>249</v>
      </c>
      <c r="B22" s="1">
        <f>COUNTIF(D$13:D22,D22)</f>
        <v>0</v>
      </c>
      <c r="C22" s="206">
        <f t="shared" si="0"/>
        <v>0</v>
      </c>
      <c r="D22" s="207"/>
      <c r="E22" s="187"/>
      <c r="F22" s="59"/>
      <c r="G22" s="189"/>
      <c r="H22" s="23"/>
      <c r="I22" s="18"/>
      <c r="J22" s="106" t="s">
        <v>231</v>
      </c>
      <c r="K22" s="106" t="s">
        <v>231</v>
      </c>
      <c r="L22" s="106" t="s">
        <v>231</v>
      </c>
      <c r="M22" s="24"/>
      <c r="N22" s="25"/>
      <c r="O22" s="52" t="s">
        <v>313</v>
      </c>
      <c r="P22" s="52" t="s">
        <v>313</v>
      </c>
      <c r="Q22" s="78"/>
      <c r="R22" s="80" t="s">
        <v>313</v>
      </c>
      <c r="S22" s="80" t="s">
        <v>313</v>
      </c>
      <c r="T22" s="80" t="s">
        <v>313</v>
      </c>
      <c r="U22" s="80" t="s">
        <v>313</v>
      </c>
      <c r="V22" s="80" t="s">
        <v>313</v>
      </c>
      <c r="W22" s="80" t="s">
        <v>313</v>
      </c>
      <c r="X22" s="80" t="s">
        <v>313</v>
      </c>
      <c r="Y22" s="32" t="s">
        <v>231</v>
      </c>
      <c r="Z22" s="18"/>
      <c r="AA22" s="26"/>
      <c r="AB22" s="101"/>
      <c r="AC22" s="29"/>
      <c r="AD22" s="54"/>
      <c r="AE22" s="27"/>
      <c r="AF22" s="27"/>
      <c r="AG22" s="30"/>
      <c r="AH22" s="31"/>
      <c r="AI22" s="3"/>
      <c r="AJ22" s="228" t="str">
        <f t="shared" si="1"/>
        <v>-</v>
      </c>
      <c r="AK22" s="229" t="str">
        <f t="shared" si="2"/>
        <v>-</v>
      </c>
      <c r="AL22" s="229" t="str">
        <f t="shared" si="3"/>
        <v>-</v>
      </c>
      <c r="AM22" s="229" t="str">
        <f t="shared" si="4"/>
        <v>-</v>
      </c>
      <c r="AN22" s="229" t="str">
        <f t="shared" si="5"/>
        <v>-</v>
      </c>
      <c r="AO22" s="229" t="str">
        <f t="shared" si="6"/>
        <v>-</v>
      </c>
      <c r="AP22" s="230" t="str">
        <f>IF(Y22="耐震補強工事中（対象外）","-",IF(AG22=リスト!$J$9,IF(AH22="","NG","OK"),"-"))</f>
        <v>-</v>
      </c>
      <c r="AQ22" s="63"/>
      <c r="AR22" s="69" t="str">
        <f t="shared" si="7"/>
        <v>対象外</v>
      </c>
      <c r="AS22" s="71"/>
      <c r="AT22" s="70"/>
      <c r="AU22" s="72" t="str">
        <f t="shared" si="30"/>
        <v>対象外</v>
      </c>
      <c r="AV22" s="73"/>
      <c r="AW22" s="74"/>
      <c r="AX22" s="257" t="s">
        <v>231</v>
      </c>
      <c r="AY22" s="86" t="s">
        <v>313</v>
      </c>
      <c r="AZ22" s="83" t="str">
        <f t="shared" si="31"/>
        <v/>
      </c>
      <c r="BB22" s="117" t="str">
        <f t="shared" si="8"/>
        <v>-</v>
      </c>
      <c r="BC22" s="161" t="str">
        <f t="shared" si="9"/>
        <v>-</v>
      </c>
      <c r="BD22" s="162" t="str">
        <f t="shared" si="10"/>
        <v>-</v>
      </c>
      <c r="BF22" s="168">
        <v>0</v>
      </c>
      <c r="BG22" s="169">
        <v>0</v>
      </c>
      <c r="BH22" s="170">
        <v>0</v>
      </c>
      <c r="BI22" s="171">
        <v>0</v>
      </c>
      <c r="BJ22" s="169">
        <v>0</v>
      </c>
      <c r="BK22" s="170">
        <v>0</v>
      </c>
      <c r="BL22" s="171">
        <v>0</v>
      </c>
      <c r="BM22" s="169">
        <v>0</v>
      </c>
      <c r="BN22" s="170">
        <v>0</v>
      </c>
      <c r="BO22" s="171">
        <v>0</v>
      </c>
      <c r="BP22" s="169">
        <v>0</v>
      </c>
      <c r="BQ22" s="170">
        <v>0</v>
      </c>
      <c r="BR22" s="171">
        <v>0</v>
      </c>
      <c r="BS22" s="169">
        <v>0</v>
      </c>
      <c r="BT22" s="172">
        <v>0</v>
      </c>
      <c r="BV22" s="222" t="str">
        <f t="shared" si="11"/>
        <v>-</v>
      </c>
      <c r="BW22" s="223" t="str">
        <f t="shared" si="12"/>
        <v>-</v>
      </c>
      <c r="BX22" s="223" t="str">
        <f t="shared" si="13"/>
        <v>-</v>
      </c>
      <c r="BY22" s="223" t="str">
        <f t="shared" si="14"/>
        <v>-</v>
      </c>
      <c r="BZ22" s="224" t="str">
        <f t="shared" si="15"/>
        <v>-</v>
      </c>
      <c r="CA22" s="255" t="str">
        <f t="shared" si="16"/>
        <v/>
      </c>
      <c r="CB22" s="128" t="s">
        <v>231</v>
      </c>
      <c r="CC22" s="129" t="s">
        <v>231</v>
      </c>
      <c r="CD22" s="130" t="s">
        <v>231</v>
      </c>
      <c r="CE22" s="130" t="s">
        <v>231</v>
      </c>
      <c r="CF22" s="130" t="s">
        <v>231</v>
      </c>
      <c r="CG22" s="130" t="s">
        <v>231</v>
      </c>
      <c r="CH22" s="130" t="s">
        <v>231</v>
      </c>
      <c r="CI22" s="130" t="s">
        <v>231</v>
      </c>
      <c r="CJ22" s="130" t="s">
        <v>231</v>
      </c>
      <c r="CK22" s="130" t="s">
        <v>231</v>
      </c>
      <c r="CL22" s="130" t="s">
        <v>231</v>
      </c>
      <c r="CM22" s="131" t="s">
        <v>231</v>
      </c>
      <c r="CN22" s="122" t="s">
        <v>231</v>
      </c>
      <c r="CO22" s="151" t="s">
        <v>231</v>
      </c>
      <c r="CP22" s="152" t="s">
        <v>231</v>
      </c>
      <c r="CQ22" s="152" t="s">
        <v>231</v>
      </c>
      <c r="CR22" s="152" t="s">
        <v>231</v>
      </c>
      <c r="CS22" s="153" t="s">
        <v>231</v>
      </c>
      <c r="CT22" s="146" t="s">
        <v>231</v>
      </c>
      <c r="CU22" s="132" t="s">
        <v>231</v>
      </c>
      <c r="CV22" s="133" t="s">
        <v>231</v>
      </c>
      <c r="CW22" s="134" t="s">
        <v>231</v>
      </c>
      <c r="CX22" s="132" t="s">
        <v>231</v>
      </c>
      <c r="CY22" s="133" t="s">
        <v>231</v>
      </c>
      <c r="CZ22" s="134" t="s">
        <v>231</v>
      </c>
      <c r="DA22" s="132" t="s">
        <v>231</v>
      </c>
      <c r="DB22" s="133" t="s">
        <v>231</v>
      </c>
      <c r="DC22" s="134" t="s">
        <v>231</v>
      </c>
      <c r="DD22" s="132" t="s">
        <v>231</v>
      </c>
      <c r="DE22" s="133" t="s">
        <v>231</v>
      </c>
      <c r="DF22" s="149" t="s">
        <v>231</v>
      </c>
      <c r="DH22" s="222" t="str">
        <f t="shared" ref="DH22:DH32" si="33">IF(B22=1,IF(Q22="","-",IF(CB22="① 計画的に整備するための何らかの計画や方針等がある",IF(COUNTIF($CB22:$CT22,"↓リストから選択")=0,"OK","NG"),IF(COUNTIF($CB22:$CT22,"↓リストから選択")=11,"OK","NG"))),"-")</f>
        <v>-</v>
      </c>
      <c r="DI22" s="223" t="str">
        <f t="shared" ref="DI22:DI32" si="34">IF(Q22="","-",IF(OR(CU22="↓リストから選択",CX22="↓リストから選択",DA22="↓リストから選択",IF(N22="1階建て","",DD22="↓リストから選択")),"NG","OK"))</f>
        <v>-</v>
      </c>
      <c r="DJ22" s="223" t="str">
        <f t="shared" ref="DJ22:DJ32" si="35">IF($DI22="-","-",IF(OR($CT22="在籍していない",CU22="１ヶ所以上、バリアフリートイレを設けている"),IF(CV22="↓リストから選択","OK","NG"),IF(AND($CT22="在籍している",CU22="バリアフリートイレを設けていない"),IF(CV22="↓リストから選択","NG","OK"))))</f>
        <v>-</v>
      </c>
      <c r="DK22" s="223" t="str">
        <f t="shared" ref="DK22:DK32" si="36">IF($DI22="-","-",IF(OR($CT22="在籍していない",CX22="スロープ等で段差を解消している"),IF(CY22="↓リストから選択","OK","NG"),IF(AND($CT22="在籍している",CX22="段差の解消をしていない"),IF(CY22="↓リストから選択","NG","OK"))))</f>
        <v>-</v>
      </c>
      <c r="DL22" s="223" t="str">
        <f t="shared" ref="DL22:DL32" si="37">IF($DI22="-","-",IF(OR($CT22="在籍していない",DA22="スロープ等で段差を解消している"),IF(DB22="↓リストから選択","OK","NG"),IF(AND($CT22="在籍している",DA22="段差の解消をしていない"),IF(DB22="↓リストから選択","NG","OK"))))</f>
        <v>-</v>
      </c>
      <c r="DM22" s="224" t="str">
        <f t="shared" si="32"/>
        <v>-</v>
      </c>
      <c r="DN22" s="255" t="str">
        <f t="shared" si="22"/>
        <v/>
      </c>
      <c r="DO22" s="128" t="s">
        <v>231</v>
      </c>
      <c r="DP22" s="122" t="s">
        <v>231</v>
      </c>
      <c r="DQ22" s="122" t="s">
        <v>231</v>
      </c>
      <c r="DR22" s="122" t="s">
        <v>231</v>
      </c>
      <c r="DS22" s="122" t="s">
        <v>231</v>
      </c>
      <c r="DT22" s="122" t="s">
        <v>231</v>
      </c>
      <c r="DU22" s="122" t="s">
        <v>231</v>
      </c>
      <c r="DV22" s="122" t="s">
        <v>231</v>
      </c>
      <c r="DW22" s="122" t="s">
        <v>231</v>
      </c>
      <c r="DX22" s="122" t="s">
        <v>231</v>
      </c>
      <c r="DY22" s="122" t="s">
        <v>231</v>
      </c>
      <c r="DZ22" s="122" t="s">
        <v>231</v>
      </c>
      <c r="EA22" s="122" t="s">
        <v>231</v>
      </c>
      <c r="EB22" s="122" t="s">
        <v>231</v>
      </c>
      <c r="EC22" s="122" t="s">
        <v>231</v>
      </c>
      <c r="ED22" s="122" t="s">
        <v>231</v>
      </c>
      <c r="EE22" s="243" t="s">
        <v>231</v>
      </c>
      <c r="EF22" s="243" t="s">
        <v>231</v>
      </c>
      <c r="EG22" s="243" t="s">
        <v>231</v>
      </c>
      <c r="EH22" s="244" t="s">
        <v>231</v>
      </c>
      <c r="EJ22" s="237" t="str">
        <f t="shared" ref="EJ22:EJ32" si="38">IF(B22=1,IF(Q22="","-",IF(COUNTA(DO22,DQ22,DS22,DU22,DW22,DY22,EA22)=7,"OK","NG")),"-")</f>
        <v>-</v>
      </c>
      <c r="EK22" s="180" t="str">
        <f>IF(B22=1,IF(Q22="","-",IF(DO22=リスト!$AF$3,"OK",IF(DP22="↓リストから選択","NG","OK"))),"-")</f>
        <v>-</v>
      </c>
      <c r="EL22" s="180" t="str">
        <f>IF($B22=1,IF(Q22="","-",IF(DQ22=リスト!$AF$3,"OK",IF(DR22="↓リストから選択","NG","OK"))),"-")</f>
        <v>-</v>
      </c>
      <c r="EM22" s="180" t="str">
        <f>IF($B22=1,IF(Q22="","-",IF(DS22=リスト!$AF$3,"OK",IF(DT22="↓リストから選択","NG","OK"))),"-")</f>
        <v>-</v>
      </c>
      <c r="EN22" s="180" t="str">
        <f>IF($B22=1,IF(Q22="","-",IF(DU22=リスト!$AF$3,"OK",IF(DV22="↓リストから選択","NG","OK"))),"-")</f>
        <v>-</v>
      </c>
      <c r="EO22" s="180" t="str">
        <f>IF($B22=1,IF(Q22="","-",IF(DW22=リスト!$AF$3,"OK",IF(DX22="↓リストから選択","NG","OK"))),"-")</f>
        <v>-</v>
      </c>
      <c r="EP22" s="180" t="str">
        <f>IF($B22=1,IF(Q22="","-",IF(DY22=リスト!$AF$3,"OK",IF(DZ22="↓リストから選択","NG","OK"))),"-")</f>
        <v>-</v>
      </c>
      <c r="EQ22" s="180" t="str">
        <f>IF($B22=1,IF(Q22="","-",IF(EA22=リスト!$AF$3,"OK",IF(EB22="↓リストから選択","NG","OK"))),"-")</f>
        <v>-</v>
      </c>
      <c r="ER22" s="180" t="str">
        <f>IF($B22=1,IF(Q22="","-",IF(EC22=リスト!$AF$3,"OK",IF(ED22="↓リストから選択","NG","OK"))),"-")</f>
        <v>-</v>
      </c>
      <c r="ES22" s="238" t="str">
        <f t="shared" ref="ES22:ES32" si="39">IF(B22=1,IF(Q22="","-",IF(COUNTIFS($EE22:$EH22,"↓リストから選択")=0,"OK","NG")),"-")</f>
        <v>-</v>
      </c>
      <c r="EU22" s="128">
        <f t="shared" si="25"/>
        <v>0</v>
      </c>
      <c r="EV22" s="122">
        <f t="shared" si="26"/>
        <v>0</v>
      </c>
      <c r="EW22" s="122">
        <f t="shared" si="27"/>
        <v>0</v>
      </c>
      <c r="EX22" s="122">
        <f t="shared" si="28"/>
        <v>0</v>
      </c>
      <c r="EY22" s="123">
        <f t="shared" si="29"/>
        <v>0</v>
      </c>
    </row>
    <row r="23" spans="1:155" ht="58.9" customHeight="1" thickTop="1" thickBot="1" x14ac:dyDescent="0.45">
      <c r="A23" s="220" t="s">
        <v>249</v>
      </c>
      <c r="B23" s="1">
        <f>COUNTIF(D$13:D23,D23)</f>
        <v>0</v>
      </c>
      <c r="C23" s="206">
        <f t="shared" si="0"/>
        <v>0</v>
      </c>
      <c r="D23" s="207"/>
      <c r="E23" s="187"/>
      <c r="F23" s="59"/>
      <c r="G23" s="189"/>
      <c r="H23" s="23"/>
      <c r="I23" s="18"/>
      <c r="J23" s="106" t="s">
        <v>231</v>
      </c>
      <c r="K23" s="106" t="s">
        <v>231</v>
      </c>
      <c r="L23" s="106" t="s">
        <v>231</v>
      </c>
      <c r="M23" s="24"/>
      <c r="N23" s="25"/>
      <c r="O23" s="52" t="s">
        <v>313</v>
      </c>
      <c r="P23" s="52" t="s">
        <v>313</v>
      </c>
      <c r="Q23" s="78"/>
      <c r="R23" s="80" t="s">
        <v>313</v>
      </c>
      <c r="S23" s="80" t="s">
        <v>313</v>
      </c>
      <c r="T23" s="80" t="s">
        <v>313</v>
      </c>
      <c r="U23" s="80" t="s">
        <v>313</v>
      </c>
      <c r="V23" s="80" t="s">
        <v>313</v>
      </c>
      <c r="W23" s="80" t="s">
        <v>313</v>
      </c>
      <c r="X23" s="80" t="s">
        <v>313</v>
      </c>
      <c r="Y23" s="32" t="s">
        <v>231</v>
      </c>
      <c r="Z23" s="18"/>
      <c r="AA23" s="26"/>
      <c r="AB23" s="101"/>
      <c r="AC23" s="29"/>
      <c r="AD23" s="54"/>
      <c r="AE23" s="27"/>
      <c r="AF23" s="27"/>
      <c r="AG23" s="30"/>
      <c r="AH23" s="31"/>
      <c r="AI23" s="3"/>
      <c r="AJ23" s="228" t="str">
        <f t="shared" si="1"/>
        <v>-</v>
      </c>
      <c r="AK23" s="229" t="str">
        <f t="shared" si="2"/>
        <v>-</v>
      </c>
      <c r="AL23" s="229" t="str">
        <f t="shared" si="3"/>
        <v>-</v>
      </c>
      <c r="AM23" s="229" t="str">
        <f t="shared" si="4"/>
        <v>-</v>
      </c>
      <c r="AN23" s="229" t="str">
        <f t="shared" si="5"/>
        <v>-</v>
      </c>
      <c r="AO23" s="229" t="str">
        <f t="shared" si="6"/>
        <v>-</v>
      </c>
      <c r="AP23" s="230" t="str">
        <f>IF(Y23="耐震補強工事中（対象外）","-",IF(AG23=リスト!$J$9,IF(AH23="","NG","OK"),"-"))</f>
        <v>-</v>
      </c>
      <c r="AQ23" s="63"/>
      <c r="AR23" s="69" t="str">
        <f t="shared" si="7"/>
        <v>対象外</v>
      </c>
      <c r="AS23" s="71"/>
      <c r="AT23" s="70"/>
      <c r="AU23" s="72" t="str">
        <f t="shared" si="30"/>
        <v>対象外</v>
      </c>
      <c r="AV23" s="73"/>
      <c r="AW23" s="74"/>
      <c r="AX23" s="257" t="s">
        <v>231</v>
      </c>
      <c r="AY23" s="86" t="s">
        <v>313</v>
      </c>
      <c r="AZ23" s="83" t="str">
        <f t="shared" si="31"/>
        <v/>
      </c>
      <c r="BB23" s="117" t="str">
        <f t="shared" si="8"/>
        <v>-</v>
      </c>
      <c r="BC23" s="161" t="str">
        <f t="shared" si="9"/>
        <v>-</v>
      </c>
      <c r="BD23" s="162" t="str">
        <f t="shared" si="10"/>
        <v>-</v>
      </c>
      <c r="BF23" s="168">
        <v>0</v>
      </c>
      <c r="BG23" s="169">
        <v>0</v>
      </c>
      <c r="BH23" s="170">
        <v>0</v>
      </c>
      <c r="BI23" s="171">
        <v>0</v>
      </c>
      <c r="BJ23" s="169">
        <v>0</v>
      </c>
      <c r="BK23" s="170">
        <v>0</v>
      </c>
      <c r="BL23" s="171">
        <v>0</v>
      </c>
      <c r="BM23" s="169">
        <v>0</v>
      </c>
      <c r="BN23" s="170">
        <v>0</v>
      </c>
      <c r="BO23" s="171">
        <v>0</v>
      </c>
      <c r="BP23" s="169">
        <v>0</v>
      </c>
      <c r="BQ23" s="170">
        <v>0</v>
      </c>
      <c r="BR23" s="171">
        <v>0</v>
      </c>
      <c r="BS23" s="169">
        <v>0</v>
      </c>
      <c r="BT23" s="172">
        <v>0</v>
      </c>
      <c r="BV23" s="222" t="str">
        <f t="shared" si="11"/>
        <v>-</v>
      </c>
      <c r="BW23" s="223" t="str">
        <f t="shared" si="12"/>
        <v>-</v>
      </c>
      <c r="BX23" s="223" t="str">
        <f t="shared" si="13"/>
        <v>-</v>
      </c>
      <c r="BY23" s="223" t="str">
        <f t="shared" si="14"/>
        <v>-</v>
      </c>
      <c r="BZ23" s="224" t="str">
        <f t="shared" si="15"/>
        <v>-</v>
      </c>
      <c r="CA23" s="255" t="str">
        <f t="shared" si="16"/>
        <v/>
      </c>
      <c r="CB23" s="128" t="s">
        <v>231</v>
      </c>
      <c r="CC23" s="129" t="s">
        <v>231</v>
      </c>
      <c r="CD23" s="130" t="s">
        <v>231</v>
      </c>
      <c r="CE23" s="130" t="s">
        <v>231</v>
      </c>
      <c r="CF23" s="130" t="s">
        <v>231</v>
      </c>
      <c r="CG23" s="130" t="s">
        <v>231</v>
      </c>
      <c r="CH23" s="130" t="s">
        <v>231</v>
      </c>
      <c r="CI23" s="130" t="s">
        <v>231</v>
      </c>
      <c r="CJ23" s="130" t="s">
        <v>231</v>
      </c>
      <c r="CK23" s="130" t="s">
        <v>231</v>
      </c>
      <c r="CL23" s="130" t="s">
        <v>231</v>
      </c>
      <c r="CM23" s="131" t="s">
        <v>231</v>
      </c>
      <c r="CN23" s="122" t="s">
        <v>231</v>
      </c>
      <c r="CO23" s="151" t="s">
        <v>231</v>
      </c>
      <c r="CP23" s="152" t="s">
        <v>231</v>
      </c>
      <c r="CQ23" s="152" t="s">
        <v>231</v>
      </c>
      <c r="CR23" s="152" t="s">
        <v>231</v>
      </c>
      <c r="CS23" s="153" t="s">
        <v>231</v>
      </c>
      <c r="CT23" s="146" t="s">
        <v>231</v>
      </c>
      <c r="CU23" s="132" t="s">
        <v>231</v>
      </c>
      <c r="CV23" s="133" t="s">
        <v>231</v>
      </c>
      <c r="CW23" s="134" t="s">
        <v>231</v>
      </c>
      <c r="CX23" s="132" t="s">
        <v>231</v>
      </c>
      <c r="CY23" s="133" t="s">
        <v>231</v>
      </c>
      <c r="CZ23" s="134" t="s">
        <v>231</v>
      </c>
      <c r="DA23" s="132" t="s">
        <v>231</v>
      </c>
      <c r="DB23" s="133" t="s">
        <v>231</v>
      </c>
      <c r="DC23" s="134" t="s">
        <v>231</v>
      </c>
      <c r="DD23" s="132" t="s">
        <v>231</v>
      </c>
      <c r="DE23" s="133" t="s">
        <v>231</v>
      </c>
      <c r="DF23" s="149" t="s">
        <v>231</v>
      </c>
      <c r="DH23" s="222" t="str">
        <f t="shared" si="33"/>
        <v>-</v>
      </c>
      <c r="DI23" s="223" t="str">
        <f t="shared" si="34"/>
        <v>-</v>
      </c>
      <c r="DJ23" s="223" t="str">
        <f t="shared" si="35"/>
        <v>-</v>
      </c>
      <c r="DK23" s="223" t="str">
        <f t="shared" si="36"/>
        <v>-</v>
      </c>
      <c r="DL23" s="223" t="str">
        <f t="shared" si="37"/>
        <v>-</v>
      </c>
      <c r="DM23" s="224" t="str">
        <f t="shared" si="32"/>
        <v>-</v>
      </c>
      <c r="DN23" s="255" t="str">
        <f t="shared" si="22"/>
        <v/>
      </c>
      <c r="DO23" s="128" t="s">
        <v>231</v>
      </c>
      <c r="DP23" s="122" t="s">
        <v>231</v>
      </c>
      <c r="DQ23" s="122" t="s">
        <v>231</v>
      </c>
      <c r="DR23" s="122" t="s">
        <v>231</v>
      </c>
      <c r="DS23" s="122" t="s">
        <v>231</v>
      </c>
      <c r="DT23" s="122" t="s">
        <v>231</v>
      </c>
      <c r="DU23" s="122" t="s">
        <v>231</v>
      </c>
      <c r="DV23" s="122" t="s">
        <v>231</v>
      </c>
      <c r="DW23" s="122" t="s">
        <v>231</v>
      </c>
      <c r="DX23" s="122" t="s">
        <v>231</v>
      </c>
      <c r="DY23" s="122" t="s">
        <v>231</v>
      </c>
      <c r="DZ23" s="122" t="s">
        <v>231</v>
      </c>
      <c r="EA23" s="122" t="s">
        <v>231</v>
      </c>
      <c r="EB23" s="122" t="s">
        <v>231</v>
      </c>
      <c r="EC23" s="122" t="s">
        <v>231</v>
      </c>
      <c r="ED23" s="122" t="s">
        <v>231</v>
      </c>
      <c r="EE23" s="243" t="s">
        <v>231</v>
      </c>
      <c r="EF23" s="243" t="s">
        <v>231</v>
      </c>
      <c r="EG23" s="243" t="s">
        <v>231</v>
      </c>
      <c r="EH23" s="244" t="s">
        <v>231</v>
      </c>
      <c r="EJ23" s="237" t="str">
        <f t="shared" si="38"/>
        <v>-</v>
      </c>
      <c r="EK23" s="180" t="str">
        <f>IF(B23=1,IF(Q23="","-",IF(DO23=リスト!$AF$3,"OK",IF(DP23="↓リストから選択","NG","OK"))),"-")</f>
        <v>-</v>
      </c>
      <c r="EL23" s="180" t="str">
        <f>IF($B23=1,IF(Q23="","-",IF(DQ23=リスト!$AF$3,"OK",IF(DR23="↓リストから選択","NG","OK"))),"-")</f>
        <v>-</v>
      </c>
      <c r="EM23" s="180" t="str">
        <f>IF($B23=1,IF(Q23="","-",IF(DS23=リスト!$AF$3,"OK",IF(DT23="↓リストから選択","NG","OK"))),"-")</f>
        <v>-</v>
      </c>
      <c r="EN23" s="180" t="str">
        <f>IF($B23=1,IF(Q23="","-",IF(DU23=リスト!$AF$3,"OK",IF(DV23="↓リストから選択","NG","OK"))),"-")</f>
        <v>-</v>
      </c>
      <c r="EO23" s="180" t="str">
        <f>IF($B23=1,IF(Q23="","-",IF(DW23=リスト!$AF$3,"OK",IF(DX23="↓リストから選択","NG","OK"))),"-")</f>
        <v>-</v>
      </c>
      <c r="EP23" s="180" t="str">
        <f>IF($B23=1,IF(Q23="","-",IF(DY23=リスト!$AF$3,"OK",IF(DZ23="↓リストから選択","NG","OK"))),"-")</f>
        <v>-</v>
      </c>
      <c r="EQ23" s="180" t="str">
        <f>IF($B23=1,IF(Q23="","-",IF(EA23=リスト!$AF$3,"OK",IF(EB23="↓リストから選択","NG","OK"))),"-")</f>
        <v>-</v>
      </c>
      <c r="ER23" s="180" t="str">
        <f>IF($B23=1,IF(Q23="","-",IF(EC23=リスト!$AF$3,"OK",IF(ED23="↓リストから選択","NG","OK"))),"-")</f>
        <v>-</v>
      </c>
      <c r="ES23" s="238" t="str">
        <f t="shared" si="39"/>
        <v>-</v>
      </c>
      <c r="EU23" s="128">
        <f t="shared" si="25"/>
        <v>0</v>
      </c>
      <c r="EV23" s="122">
        <f t="shared" si="26"/>
        <v>0</v>
      </c>
      <c r="EW23" s="122">
        <f t="shared" si="27"/>
        <v>0</v>
      </c>
      <c r="EX23" s="122">
        <f t="shared" si="28"/>
        <v>0</v>
      </c>
      <c r="EY23" s="123">
        <f t="shared" si="29"/>
        <v>0</v>
      </c>
    </row>
    <row r="24" spans="1:155" ht="58.9" customHeight="1" thickTop="1" thickBot="1" x14ac:dyDescent="0.45">
      <c r="A24" s="220" t="s">
        <v>249</v>
      </c>
      <c r="B24" s="1">
        <f>COUNTIF(D$13:D24,D24)</f>
        <v>0</v>
      </c>
      <c r="C24" s="206">
        <f t="shared" si="0"/>
        <v>0</v>
      </c>
      <c r="D24" s="207"/>
      <c r="E24" s="187"/>
      <c r="F24" s="59"/>
      <c r="G24" s="189"/>
      <c r="H24" s="23"/>
      <c r="I24" s="18"/>
      <c r="J24" s="106" t="s">
        <v>231</v>
      </c>
      <c r="K24" s="106" t="s">
        <v>231</v>
      </c>
      <c r="L24" s="106" t="s">
        <v>231</v>
      </c>
      <c r="M24" s="24"/>
      <c r="N24" s="25"/>
      <c r="O24" s="52" t="s">
        <v>313</v>
      </c>
      <c r="P24" s="52" t="s">
        <v>313</v>
      </c>
      <c r="Q24" s="78"/>
      <c r="R24" s="80" t="s">
        <v>313</v>
      </c>
      <c r="S24" s="80" t="s">
        <v>313</v>
      </c>
      <c r="T24" s="80" t="s">
        <v>313</v>
      </c>
      <c r="U24" s="80" t="s">
        <v>313</v>
      </c>
      <c r="V24" s="80" t="s">
        <v>313</v>
      </c>
      <c r="W24" s="80" t="s">
        <v>313</v>
      </c>
      <c r="X24" s="80" t="s">
        <v>313</v>
      </c>
      <c r="Y24" s="32" t="s">
        <v>231</v>
      </c>
      <c r="Z24" s="18"/>
      <c r="AA24" s="26"/>
      <c r="AB24" s="101"/>
      <c r="AC24" s="29"/>
      <c r="AD24" s="54"/>
      <c r="AE24" s="27"/>
      <c r="AF24" s="27"/>
      <c r="AG24" s="30"/>
      <c r="AH24" s="31"/>
      <c r="AI24" s="3"/>
      <c r="AJ24" s="228" t="str">
        <f t="shared" si="1"/>
        <v>-</v>
      </c>
      <c r="AK24" s="229" t="str">
        <f t="shared" si="2"/>
        <v>-</v>
      </c>
      <c r="AL24" s="229" t="str">
        <f t="shared" si="3"/>
        <v>-</v>
      </c>
      <c r="AM24" s="229" t="str">
        <f t="shared" si="4"/>
        <v>-</v>
      </c>
      <c r="AN24" s="229" t="str">
        <f t="shared" si="5"/>
        <v>-</v>
      </c>
      <c r="AO24" s="229" t="str">
        <f t="shared" si="6"/>
        <v>-</v>
      </c>
      <c r="AP24" s="230" t="str">
        <f>IF(Y24="耐震補強工事中（対象外）","-",IF(AG24=リスト!$J$9,IF(AH24="","NG","OK"),"-"))</f>
        <v>-</v>
      </c>
      <c r="AQ24" s="63"/>
      <c r="AR24" s="69" t="str">
        <f t="shared" si="7"/>
        <v>対象外</v>
      </c>
      <c r="AS24" s="71"/>
      <c r="AT24" s="70"/>
      <c r="AU24" s="72" t="str">
        <f t="shared" si="30"/>
        <v>対象外</v>
      </c>
      <c r="AV24" s="73"/>
      <c r="AW24" s="74"/>
      <c r="AX24" s="257" t="s">
        <v>231</v>
      </c>
      <c r="AY24" s="86" t="s">
        <v>313</v>
      </c>
      <c r="AZ24" s="83" t="str">
        <f t="shared" si="31"/>
        <v/>
      </c>
      <c r="BB24" s="117" t="str">
        <f t="shared" si="8"/>
        <v>-</v>
      </c>
      <c r="BC24" s="161" t="str">
        <f t="shared" si="9"/>
        <v>-</v>
      </c>
      <c r="BD24" s="162" t="str">
        <f t="shared" si="10"/>
        <v>-</v>
      </c>
      <c r="BF24" s="168">
        <v>0</v>
      </c>
      <c r="BG24" s="169">
        <v>0</v>
      </c>
      <c r="BH24" s="170">
        <v>0</v>
      </c>
      <c r="BI24" s="171">
        <v>0</v>
      </c>
      <c r="BJ24" s="169">
        <v>0</v>
      </c>
      <c r="BK24" s="170">
        <v>0</v>
      </c>
      <c r="BL24" s="171">
        <v>0</v>
      </c>
      <c r="BM24" s="169">
        <v>0</v>
      </c>
      <c r="BN24" s="170">
        <v>0</v>
      </c>
      <c r="BO24" s="171">
        <v>0</v>
      </c>
      <c r="BP24" s="169">
        <v>0</v>
      </c>
      <c r="BQ24" s="170">
        <v>0</v>
      </c>
      <c r="BR24" s="171">
        <v>0</v>
      </c>
      <c r="BS24" s="169">
        <v>0</v>
      </c>
      <c r="BT24" s="172">
        <v>0</v>
      </c>
      <c r="BV24" s="222" t="str">
        <f t="shared" si="11"/>
        <v>-</v>
      </c>
      <c r="BW24" s="223" t="str">
        <f t="shared" si="12"/>
        <v>-</v>
      </c>
      <c r="BX24" s="223" t="str">
        <f t="shared" si="13"/>
        <v>-</v>
      </c>
      <c r="BY24" s="223" t="str">
        <f t="shared" si="14"/>
        <v>-</v>
      </c>
      <c r="BZ24" s="224" t="str">
        <f t="shared" si="15"/>
        <v>-</v>
      </c>
      <c r="CA24" s="255" t="str">
        <f t="shared" si="16"/>
        <v/>
      </c>
      <c r="CB24" s="128" t="s">
        <v>231</v>
      </c>
      <c r="CC24" s="129" t="s">
        <v>231</v>
      </c>
      <c r="CD24" s="130" t="s">
        <v>231</v>
      </c>
      <c r="CE24" s="130" t="s">
        <v>231</v>
      </c>
      <c r="CF24" s="130" t="s">
        <v>231</v>
      </c>
      <c r="CG24" s="130" t="s">
        <v>231</v>
      </c>
      <c r="CH24" s="130" t="s">
        <v>231</v>
      </c>
      <c r="CI24" s="130" t="s">
        <v>231</v>
      </c>
      <c r="CJ24" s="130" t="s">
        <v>231</v>
      </c>
      <c r="CK24" s="130" t="s">
        <v>231</v>
      </c>
      <c r="CL24" s="130" t="s">
        <v>231</v>
      </c>
      <c r="CM24" s="131" t="s">
        <v>231</v>
      </c>
      <c r="CN24" s="122" t="s">
        <v>231</v>
      </c>
      <c r="CO24" s="151" t="s">
        <v>231</v>
      </c>
      <c r="CP24" s="152" t="s">
        <v>231</v>
      </c>
      <c r="CQ24" s="152" t="s">
        <v>231</v>
      </c>
      <c r="CR24" s="152" t="s">
        <v>231</v>
      </c>
      <c r="CS24" s="153" t="s">
        <v>231</v>
      </c>
      <c r="CT24" s="146" t="s">
        <v>231</v>
      </c>
      <c r="CU24" s="132" t="s">
        <v>231</v>
      </c>
      <c r="CV24" s="133" t="s">
        <v>231</v>
      </c>
      <c r="CW24" s="134" t="s">
        <v>231</v>
      </c>
      <c r="CX24" s="132" t="s">
        <v>231</v>
      </c>
      <c r="CY24" s="133" t="s">
        <v>231</v>
      </c>
      <c r="CZ24" s="134" t="s">
        <v>231</v>
      </c>
      <c r="DA24" s="132" t="s">
        <v>231</v>
      </c>
      <c r="DB24" s="133" t="s">
        <v>231</v>
      </c>
      <c r="DC24" s="134" t="s">
        <v>231</v>
      </c>
      <c r="DD24" s="132" t="s">
        <v>231</v>
      </c>
      <c r="DE24" s="133" t="s">
        <v>231</v>
      </c>
      <c r="DF24" s="149" t="s">
        <v>231</v>
      </c>
      <c r="DH24" s="222" t="str">
        <f t="shared" si="33"/>
        <v>-</v>
      </c>
      <c r="DI24" s="223" t="str">
        <f t="shared" si="34"/>
        <v>-</v>
      </c>
      <c r="DJ24" s="223" t="str">
        <f t="shared" si="35"/>
        <v>-</v>
      </c>
      <c r="DK24" s="223" t="str">
        <f t="shared" si="36"/>
        <v>-</v>
      </c>
      <c r="DL24" s="223" t="str">
        <f t="shared" si="37"/>
        <v>-</v>
      </c>
      <c r="DM24" s="224" t="str">
        <f t="shared" si="32"/>
        <v>-</v>
      </c>
      <c r="DN24" s="255" t="str">
        <f t="shared" si="22"/>
        <v/>
      </c>
      <c r="DO24" s="128" t="s">
        <v>231</v>
      </c>
      <c r="DP24" s="122" t="s">
        <v>231</v>
      </c>
      <c r="DQ24" s="122" t="s">
        <v>231</v>
      </c>
      <c r="DR24" s="122" t="s">
        <v>231</v>
      </c>
      <c r="DS24" s="122" t="s">
        <v>231</v>
      </c>
      <c r="DT24" s="122" t="s">
        <v>231</v>
      </c>
      <c r="DU24" s="122" t="s">
        <v>231</v>
      </c>
      <c r="DV24" s="122" t="s">
        <v>231</v>
      </c>
      <c r="DW24" s="122" t="s">
        <v>231</v>
      </c>
      <c r="DX24" s="122" t="s">
        <v>231</v>
      </c>
      <c r="DY24" s="122" t="s">
        <v>231</v>
      </c>
      <c r="DZ24" s="122" t="s">
        <v>231</v>
      </c>
      <c r="EA24" s="122" t="s">
        <v>231</v>
      </c>
      <c r="EB24" s="122" t="s">
        <v>231</v>
      </c>
      <c r="EC24" s="122" t="s">
        <v>231</v>
      </c>
      <c r="ED24" s="122" t="s">
        <v>231</v>
      </c>
      <c r="EE24" s="243" t="s">
        <v>231</v>
      </c>
      <c r="EF24" s="243" t="s">
        <v>231</v>
      </c>
      <c r="EG24" s="243" t="s">
        <v>231</v>
      </c>
      <c r="EH24" s="244" t="s">
        <v>231</v>
      </c>
      <c r="EJ24" s="237" t="str">
        <f t="shared" si="38"/>
        <v>-</v>
      </c>
      <c r="EK24" s="180" t="str">
        <f>IF(B24=1,IF(Q24="","-",IF(DO24=リスト!$AF$3,"OK",IF(DP24="↓リストから選択","NG","OK"))),"-")</f>
        <v>-</v>
      </c>
      <c r="EL24" s="180" t="str">
        <f>IF($B24=1,IF(Q24="","-",IF(DQ24=リスト!$AF$3,"OK",IF(DR24="↓リストから選択","NG","OK"))),"-")</f>
        <v>-</v>
      </c>
      <c r="EM24" s="180" t="str">
        <f>IF($B24=1,IF(Q24="","-",IF(DS24=リスト!$AF$3,"OK",IF(DT24="↓リストから選択","NG","OK"))),"-")</f>
        <v>-</v>
      </c>
      <c r="EN24" s="180" t="str">
        <f>IF($B24=1,IF(Q24="","-",IF(DU24=リスト!$AF$3,"OK",IF(DV24="↓リストから選択","NG","OK"))),"-")</f>
        <v>-</v>
      </c>
      <c r="EO24" s="180" t="str">
        <f>IF($B24=1,IF(Q24="","-",IF(DW24=リスト!$AF$3,"OK",IF(DX24="↓リストから選択","NG","OK"))),"-")</f>
        <v>-</v>
      </c>
      <c r="EP24" s="180" t="str">
        <f>IF($B24=1,IF(Q24="","-",IF(DY24=リスト!$AF$3,"OK",IF(DZ24="↓リストから選択","NG","OK"))),"-")</f>
        <v>-</v>
      </c>
      <c r="EQ24" s="180" t="str">
        <f>IF($B24=1,IF(Q24="","-",IF(EA24=リスト!$AF$3,"OK",IF(EB24="↓リストから選択","NG","OK"))),"-")</f>
        <v>-</v>
      </c>
      <c r="ER24" s="180" t="str">
        <f>IF($B24=1,IF(Q24="","-",IF(EC24=リスト!$AF$3,"OK",IF(ED24="↓リストから選択","NG","OK"))),"-")</f>
        <v>-</v>
      </c>
      <c r="ES24" s="238" t="str">
        <f t="shared" si="39"/>
        <v>-</v>
      </c>
      <c r="EU24" s="128">
        <f t="shared" si="25"/>
        <v>0</v>
      </c>
      <c r="EV24" s="122">
        <f t="shared" si="26"/>
        <v>0</v>
      </c>
      <c r="EW24" s="122">
        <f t="shared" si="27"/>
        <v>0</v>
      </c>
      <c r="EX24" s="122">
        <f t="shared" si="28"/>
        <v>0</v>
      </c>
      <c r="EY24" s="123">
        <f t="shared" si="29"/>
        <v>0</v>
      </c>
    </row>
    <row r="25" spans="1:155" ht="58.9" customHeight="1" thickTop="1" thickBot="1" x14ac:dyDescent="0.45">
      <c r="A25" s="220" t="s">
        <v>249</v>
      </c>
      <c r="B25" s="1">
        <f>COUNTIF(D$13:D25,D25)</f>
        <v>0</v>
      </c>
      <c r="C25" s="206">
        <f t="shared" si="0"/>
        <v>0</v>
      </c>
      <c r="D25" s="207"/>
      <c r="E25" s="187"/>
      <c r="F25" s="59"/>
      <c r="G25" s="189"/>
      <c r="H25" s="23"/>
      <c r="I25" s="18"/>
      <c r="J25" s="106" t="s">
        <v>231</v>
      </c>
      <c r="K25" s="106" t="s">
        <v>231</v>
      </c>
      <c r="L25" s="106" t="s">
        <v>231</v>
      </c>
      <c r="M25" s="24"/>
      <c r="N25" s="25"/>
      <c r="O25" s="52" t="s">
        <v>313</v>
      </c>
      <c r="P25" s="52" t="s">
        <v>313</v>
      </c>
      <c r="Q25" s="78"/>
      <c r="R25" s="80" t="s">
        <v>313</v>
      </c>
      <c r="S25" s="80" t="s">
        <v>313</v>
      </c>
      <c r="T25" s="80" t="s">
        <v>313</v>
      </c>
      <c r="U25" s="80" t="s">
        <v>313</v>
      </c>
      <c r="V25" s="80" t="s">
        <v>313</v>
      </c>
      <c r="W25" s="80" t="s">
        <v>313</v>
      </c>
      <c r="X25" s="80" t="s">
        <v>313</v>
      </c>
      <c r="Y25" s="32" t="s">
        <v>231</v>
      </c>
      <c r="Z25" s="18"/>
      <c r="AA25" s="26"/>
      <c r="AB25" s="101"/>
      <c r="AC25" s="29"/>
      <c r="AD25" s="54"/>
      <c r="AE25" s="27"/>
      <c r="AF25" s="27"/>
      <c r="AG25" s="30"/>
      <c r="AH25" s="31"/>
      <c r="AI25" s="3"/>
      <c r="AJ25" s="228" t="str">
        <f t="shared" si="1"/>
        <v>-</v>
      </c>
      <c r="AK25" s="229" t="str">
        <f t="shared" si="2"/>
        <v>-</v>
      </c>
      <c r="AL25" s="229" t="str">
        <f t="shared" si="3"/>
        <v>-</v>
      </c>
      <c r="AM25" s="229" t="str">
        <f t="shared" si="4"/>
        <v>-</v>
      </c>
      <c r="AN25" s="229" t="str">
        <f t="shared" si="5"/>
        <v>-</v>
      </c>
      <c r="AO25" s="229" t="str">
        <f t="shared" si="6"/>
        <v>-</v>
      </c>
      <c r="AP25" s="230" t="str">
        <f>IF(Y25="耐震補強工事中（対象外）","-",IF(AG25=リスト!$J$9,IF(AH25="","NG","OK"),"-"))</f>
        <v>-</v>
      </c>
      <c r="AQ25" s="63"/>
      <c r="AR25" s="69" t="str">
        <f>IF($J25="屋体",$AS25+$AT25,"対象外")</f>
        <v>対象外</v>
      </c>
      <c r="AS25" s="71"/>
      <c r="AT25" s="70"/>
      <c r="AU25" s="72" t="str">
        <f t="shared" si="30"/>
        <v>対象外</v>
      </c>
      <c r="AV25" s="73"/>
      <c r="AW25" s="74"/>
      <c r="AX25" s="257" t="s">
        <v>231</v>
      </c>
      <c r="AY25" s="86" t="s">
        <v>313</v>
      </c>
      <c r="AZ25" s="83" t="str">
        <f t="shared" si="31"/>
        <v/>
      </c>
      <c r="BB25" s="117" t="str">
        <f t="shared" si="8"/>
        <v>-</v>
      </c>
      <c r="BC25" s="161" t="str">
        <f t="shared" si="9"/>
        <v>-</v>
      </c>
      <c r="BD25" s="162" t="str">
        <f t="shared" si="10"/>
        <v>-</v>
      </c>
      <c r="BF25" s="168">
        <v>0</v>
      </c>
      <c r="BG25" s="169">
        <v>0</v>
      </c>
      <c r="BH25" s="170">
        <v>0</v>
      </c>
      <c r="BI25" s="171">
        <v>0</v>
      </c>
      <c r="BJ25" s="169">
        <v>0</v>
      </c>
      <c r="BK25" s="170">
        <v>0</v>
      </c>
      <c r="BL25" s="171">
        <v>0</v>
      </c>
      <c r="BM25" s="169">
        <v>0</v>
      </c>
      <c r="BN25" s="170">
        <v>0</v>
      </c>
      <c r="BO25" s="171">
        <v>0</v>
      </c>
      <c r="BP25" s="169">
        <v>0</v>
      </c>
      <c r="BQ25" s="170">
        <v>0</v>
      </c>
      <c r="BR25" s="171">
        <v>0</v>
      </c>
      <c r="BS25" s="169">
        <v>0</v>
      </c>
      <c r="BT25" s="172">
        <v>0</v>
      </c>
      <c r="BV25" s="222" t="str">
        <f t="shared" si="11"/>
        <v>-</v>
      </c>
      <c r="BW25" s="223" t="str">
        <f t="shared" si="12"/>
        <v>-</v>
      </c>
      <c r="BX25" s="223" t="str">
        <f t="shared" si="13"/>
        <v>-</v>
      </c>
      <c r="BY25" s="223" t="str">
        <f t="shared" si="14"/>
        <v>-</v>
      </c>
      <c r="BZ25" s="224" t="str">
        <f t="shared" si="15"/>
        <v>-</v>
      </c>
      <c r="CA25" s="255" t="str">
        <f t="shared" si="16"/>
        <v/>
      </c>
      <c r="CB25" s="128" t="s">
        <v>231</v>
      </c>
      <c r="CC25" s="129" t="s">
        <v>231</v>
      </c>
      <c r="CD25" s="130" t="s">
        <v>231</v>
      </c>
      <c r="CE25" s="130" t="s">
        <v>231</v>
      </c>
      <c r="CF25" s="130" t="s">
        <v>231</v>
      </c>
      <c r="CG25" s="130" t="s">
        <v>231</v>
      </c>
      <c r="CH25" s="130" t="s">
        <v>231</v>
      </c>
      <c r="CI25" s="130" t="s">
        <v>231</v>
      </c>
      <c r="CJ25" s="130" t="s">
        <v>231</v>
      </c>
      <c r="CK25" s="130" t="s">
        <v>231</v>
      </c>
      <c r="CL25" s="130" t="s">
        <v>231</v>
      </c>
      <c r="CM25" s="131" t="s">
        <v>231</v>
      </c>
      <c r="CN25" s="122" t="s">
        <v>231</v>
      </c>
      <c r="CO25" s="151" t="s">
        <v>231</v>
      </c>
      <c r="CP25" s="152" t="s">
        <v>231</v>
      </c>
      <c r="CQ25" s="152" t="s">
        <v>231</v>
      </c>
      <c r="CR25" s="152" t="s">
        <v>231</v>
      </c>
      <c r="CS25" s="153" t="s">
        <v>231</v>
      </c>
      <c r="CT25" s="146" t="s">
        <v>231</v>
      </c>
      <c r="CU25" s="132" t="s">
        <v>231</v>
      </c>
      <c r="CV25" s="133" t="s">
        <v>231</v>
      </c>
      <c r="CW25" s="134" t="s">
        <v>231</v>
      </c>
      <c r="CX25" s="132" t="s">
        <v>231</v>
      </c>
      <c r="CY25" s="133" t="s">
        <v>231</v>
      </c>
      <c r="CZ25" s="134" t="s">
        <v>231</v>
      </c>
      <c r="DA25" s="132" t="s">
        <v>231</v>
      </c>
      <c r="DB25" s="133" t="s">
        <v>231</v>
      </c>
      <c r="DC25" s="134" t="s">
        <v>231</v>
      </c>
      <c r="DD25" s="132" t="s">
        <v>231</v>
      </c>
      <c r="DE25" s="133" t="s">
        <v>231</v>
      </c>
      <c r="DF25" s="149" t="s">
        <v>231</v>
      </c>
      <c r="DH25" s="222" t="str">
        <f t="shared" si="33"/>
        <v>-</v>
      </c>
      <c r="DI25" s="223" t="str">
        <f t="shared" si="34"/>
        <v>-</v>
      </c>
      <c r="DJ25" s="223" t="str">
        <f t="shared" si="35"/>
        <v>-</v>
      </c>
      <c r="DK25" s="223" t="str">
        <f t="shared" si="36"/>
        <v>-</v>
      </c>
      <c r="DL25" s="223" t="str">
        <f t="shared" si="37"/>
        <v>-</v>
      </c>
      <c r="DM25" s="224" t="str">
        <f t="shared" si="32"/>
        <v>-</v>
      </c>
      <c r="DN25" s="255" t="str">
        <f t="shared" si="22"/>
        <v/>
      </c>
      <c r="DO25" s="128" t="s">
        <v>231</v>
      </c>
      <c r="DP25" s="122" t="s">
        <v>231</v>
      </c>
      <c r="DQ25" s="122" t="s">
        <v>231</v>
      </c>
      <c r="DR25" s="122" t="s">
        <v>231</v>
      </c>
      <c r="DS25" s="122" t="s">
        <v>231</v>
      </c>
      <c r="DT25" s="122" t="s">
        <v>231</v>
      </c>
      <c r="DU25" s="122" t="s">
        <v>231</v>
      </c>
      <c r="DV25" s="122" t="s">
        <v>231</v>
      </c>
      <c r="DW25" s="122" t="s">
        <v>231</v>
      </c>
      <c r="DX25" s="122" t="s">
        <v>231</v>
      </c>
      <c r="DY25" s="122" t="s">
        <v>231</v>
      </c>
      <c r="DZ25" s="122" t="s">
        <v>231</v>
      </c>
      <c r="EA25" s="122" t="s">
        <v>231</v>
      </c>
      <c r="EB25" s="122" t="s">
        <v>231</v>
      </c>
      <c r="EC25" s="122" t="s">
        <v>231</v>
      </c>
      <c r="ED25" s="122" t="s">
        <v>231</v>
      </c>
      <c r="EE25" s="243" t="s">
        <v>231</v>
      </c>
      <c r="EF25" s="243" t="s">
        <v>231</v>
      </c>
      <c r="EG25" s="243" t="s">
        <v>231</v>
      </c>
      <c r="EH25" s="244" t="s">
        <v>231</v>
      </c>
      <c r="EJ25" s="237" t="str">
        <f t="shared" si="38"/>
        <v>-</v>
      </c>
      <c r="EK25" s="180" t="str">
        <f>IF(B25=1,IF(Q25="","-",IF(DO25=リスト!$AF$3,"OK",IF(DP25="↓リストから選択","NG","OK"))),"-")</f>
        <v>-</v>
      </c>
      <c r="EL25" s="180" t="str">
        <f>IF($B25=1,IF(Q25="","-",IF(DQ25=リスト!$AF$3,"OK",IF(DR25="↓リストから選択","NG","OK"))),"-")</f>
        <v>-</v>
      </c>
      <c r="EM25" s="180" t="str">
        <f>IF($B25=1,IF(Q25="","-",IF(DS25=リスト!$AF$3,"OK",IF(DT25="↓リストから選択","NG","OK"))),"-")</f>
        <v>-</v>
      </c>
      <c r="EN25" s="180" t="str">
        <f>IF($B25=1,IF(Q25="","-",IF(DU25=リスト!$AF$3,"OK",IF(DV25="↓リストから選択","NG","OK"))),"-")</f>
        <v>-</v>
      </c>
      <c r="EO25" s="180" t="str">
        <f>IF($B25=1,IF(Q25="","-",IF(DW25=リスト!$AF$3,"OK",IF(DX25="↓リストから選択","NG","OK"))),"-")</f>
        <v>-</v>
      </c>
      <c r="EP25" s="180" t="str">
        <f>IF($B25=1,IF(Q25="","-",IF(DY25=リスト!$AF$3,"OK",IF(DZ25="↓リストから選択","NG","OK"))),"-")</f>
        <v>-</v>
      </c>
      <c r="EQ25" s="180" t="str">
        <f>IF($B25=1,IF(Q25="","-",IF(EA25=リスト!$AF$3,"OK",IF(EB25="↓リストから選択","NG","OK"))),"-")</f>
        <v>-</v>
      </c>
      <c r="ER25" s="180" t="str">
        <f>IF($B25=1,IF(Q25="","-",IF(EC25=リスト!$AF$3,"OK",IF(ED25="↓リストから選択","NG","OK"))),"-")</f>
        <v>-</v>
      </c>
      <c r="ES25" s="238" t="str">
        <f t="shared" si="39"/>
        <v>-</v>
      </c>
      <c r="EU25" s="128">
        <f t="shared" si="25"/>
        <v>0</v>
      </c>
      <c r="EV25" s="122">
        <f t="shared" si="26"/>
        <v>0</v>
      </c>
      <c r="EW25" s="122">
        <f t="shared" si="27"/>
        <v>0</v>
      </c>
      <c r="EX25" s="122">
        <f t="shared" si="28"/>
        <v>0</v>
      </c>
      <c r="EY25" s="123">
        <f t="shared" si="29"/>
        <v>0</v>
      </c>
    </row>
    <row r="26" spans="1:155" ht="58.9" customHeight="1" thickTop="1" thickBot="1" x14ac:dyDescent="0.45">
      <c r="A26" s="220" t="s">
        <v>249</v>
      </c>
      <c r="B26" s="1">
        <f>COUNTIF(D$13:D26,D26)</f>
        <v>0</v>
      </c>
      <c r="C26" s="206">
        <f t="shared" si="0"/>
        <v>0</v>
      </c>
      <c r="D26" s="207"/>
      <c r="E26" s="187"/>
      <c r="F26" s="59"/>
      <c r="G26" s="189"/>
      <c r="H26" s="23"/>
      <c r="I26" s="18"/>
      <c r="J26" s="106" t="s">
        <v>231</v>
      </c>
      <c r="K26" s="106" t="s">
        <v>231</v>
      </c>
      <c r="L26" s="106" t="s">
        <v>231</v>
      </c>
      <c r="M26" s="24"/>
      <c r="N26" s="25"/>
      <c r="O26" s="52" t="s">
        <v>313</v>
      </c>
      <c r="P26" s="52" t="s">
        <v>313</v>
      </c>
      <c r="Q26" s="78"/>
      <c r="R26" s="80" t="s">
        <v>313</v>
      </c>
      <c r="S26" s="80" t="s">
        <v>313</v>
      </c>
      <c r="T26" s="80" t="s">
        <v>313</v>
      </c>
      <c r="U26" s="80" t="s">
        <v>313</v>
      </c>
      <c r="V26" s="80" t="s">
        <v>313</v>
      </c>
      <c r="W26" s="80" t="s">
        <v>313</v>
      </c>
      <c r="X26" s="80" t="s">
        <v>313</v>
      </c>
      <c r="Y26" s="32" t="s">
        <v>231</v>
      </c>
      <c r="Z26" s="18"/>
      <c r="AA26" s="26"/>
      <c r="AB26" s="101"/>
      <c r="AC26" s="29"/>
      <c r="AD26" s="54"/>
      <c r="AE26" s="27"/>
      <c r="AF26" s="27"/>
      <c r="AG26" s="30"/>
      <c r="AH26" s="31"/>
      <c r="AI26" s="3"/>
      <c r="AJ26" s="228" t="str">
        <f t="shared" si="1"/>
        <v>-</v>
      </c>
      <c r="AK26" s="229" t="str">
        <f t="shared" si="2"/>
        <v>-</v>
      </c>
      <c r="AL26" s="229" t="str">
        <f t="shared" si="3"/>
        <v>-</v>
      </c>
      <c r="AM26" s="229" t="str">
        <f t="shared" si="4"/>
        <v>-</v>
      </c>
      <c r="AN26" s="229" t="str">
        <f t="shared" si="5"/>
        <v>-</v>
      </c>
      <c r="AO26" s="229" t="str">
        <f t="shared" si="6"/>
        <v>-</v>
      </c>
      <c r="AP26" s="230" t="str">
        <f>IF(Y26="耐震補強工事中（対象外）","-",IF(AG26=リスト!$J$9,IF(AH26="","NG","OK"),"-"))</f>
        <v>-</v>
      </c>
      <c r="AQ26" s="63"/>
      <c r="AR26" s="69" t="str">
        <f t="shared" si="7"/>
        <v>対象外</v>
      </c>
      <c r="AS26" s="71"/>
      <c r="AT26" s="70"/>
      <c r="AU26" s="72" t="str">
        <f t="shared" si="30"/>
        <v>対象外</v>
      </c>
      <c r="AV26" s="73"/>
      <c r="AW26" s="74"/>
      <c r="AX26" s="257" t="s">
        <v>231</v>
      </c>
      <c r="AY26" s="86" t="s">
        <v>313</v>
      </c>
      <c r="AZ26" s="83" t="str">
        <f t="shared" si="31"/>
        <v/>
      </c>
      <c r="BB26" s="117" t="str">
        <f t="shared" si="8"/>
        <v>-</v>
      </c>
      <c r="BC26" s="161" t="str">
        <f t="shared" si="9"/>
        <v>-</v>
      </c>
      <c r="BD26" s="162" t="str">
        <f t="shared" si="10"/>
        <v>-</v>
      </c>
      <c r="BF26" s="168">
        <v>0</v>
      </c>
      <c r="BG26" s="169">
        <v>0</v>
      </c>
      <c r="BH26" s="170">
        <v>0</v>
      </c>
      <c r="BI26" s="171">
        <v>0</v>
      </c>
      <c r="BJ26" s="169">
        <v>0</v>
      </c>
      <c r="BK26" s="170">
        <v>0</v>
      </c>
      <c r="BL26" s="171">
        <v>0</v>
      </c>
      <c r="BM26" s="169">
        <v>0</v>
      </c>
      <c r="BN26" s="170">
        <v>0</v>
      </c>
      <c r="BO26" s="171">
        <v>0</v>
      </c>
      <c r="BP26" s="169">
        <v>0</v>
      </c>
      <c r="BQ26" s="170">
        <v>0</v>
      </c>
      <c r="BR26" s="171">
        <v>0</v>
      </c>
      <c r="BS26" s="169">
        <v>0</v>
      </c>
      <c r="BT26" s="172">
        <v>0</v>
      </c>
      <c r="BV26" s="222" t="str">
        <f t="shared" si="11"/>
        <v>-</v>
      </c>
      <c r="BW26" s="223" t="str">
        <f t="shared" si="12"/>
        <v>-</v>
      </c>
      <c r="BX26" s="223" t="str">
        <f t="shared" si="13"/>
        <v>-</v>
      </c>
      <c r="BY26" s="223" t="str">
        <f t="shared" si="14"/>
        <v>-</v>
      </c>
      <c r="BZ26" s="224" t="str">
        <f t="shared" si="15"/>
        <v>-</v>
      </c>
      <c r="CA26" s="255" t="str">
        <f t="shared" si="16"/>
        <v/>
      </c>
      <c r="CB26" s="128" t="s">
        <v>231</v>
      </c>
      <c r="CC26" s="129" t="s">
        <v>231</v>
      </c>
      <c r="CD26" s="130" t="s">
        <v>231</v>
      </c>
      <c r="CE26" s="130" t="s">
        <v>231</v>
      </c>
      <c r="CF26" s="130" t="s">
        <v>231</v>
      </c>
      <c r="CG26" s="130" t="s">
        <v>231</v>
      </c>
      <c r="CH26" s="130" t="s">
        <v>231</v>
      </c>
      <c r="CI26" s="130" t="s">
        <v>231</v>
      </c>
      <c r="CJ26" s="130" t="s">
        <v>231</v>
      </c>
      <c r="CK26" s="130" t="s">
        <v>231</v>
      </c>
      <c r="CL26" s="130" t="s">
        <v>231</v>
      </c>
      <c r="CM26" s="131" t="s">
        <v>231</v>
      </c>
      <c r="CN26" s="122" t="s">
        <v>231</v>
      </c>
      <c r="CO26" s="151" t="s">
        <v>231</v>
      </c>
      <c r="CP26" s="152" t="s">
        <v>231</v>
      </c>
      <c r="CQ26" s="152" t="s">
        <v>231</v>
      </c>
      <c r="CR26" s="152" t="s">
        <v>231</v>
      </c>
      <c r="CS26" s="153" t="s">
        <v>231</v>
      </c>
      <c r="CT26" s="146" t="s">
        <v>231</v>
      </c>
      <c r="CU26" s="132" t="s">
        <v>231</v>
      </c>
      <c r="CV26" s="133" t="s">
        <v>231</v>
      </c>
      <c r="CW26" s="134" t="s">
        <v>231</v>
      </c>
      <c r="CX26" s="132" t="s">
        <v>231</v>
      </c>
      <c r="CY26" s="133" t="s">
        <v>231</v>
      </c>
      <c r="CZ26" s="134" t="s">
        <v>231</v>
      </c>
      <c r="DA26" s="132" t="s">
        <v>231</v>
      </c>
      <c r="DB26" s="133" t="s">
        <v>231</v>
      </c>
      <c r="DC26" s="134" t="s">
        <v>231</v>
      </c>
      <c r="DD26" s="132" t="s">
        <v>231</v>
      </c>
      <c r="DE26" s="133" t="s">
        <v>231</v>
      </c>
      <c r="DF26" s="149" t="s">
        <v>231</v>
      </c>
      <c r="DH26" s="222" t="str">
        <f t="shared" si="33"/>
        <v>-</v>
      </c>
      <c r="DI26" s="223" t="str">
        <f t="shared" si="34"/>
        <v>-</v>
      </c>
      <c r="DJ26" s="223" t="str">
        <f t="shared" si="35"/>
        <v>-</v>
      </c>
      <c r="DK26" s="223" t="str">
        <f t="shared" si="36"/>
        <v>-</v>
      </c>
      <c r="DL26" s="223" t="str">
        <f t="shared" si="37"/>
        <v>-</v>
      </c>
      <c r="DM26" s="224" t="str">
        <f t="shared" si="32"/>
        <v>-</v>
      </c>
      <c r="DN26" s="255" t="str">
        <f t="shared" si="22"/>
        <v/>
      </c>
      <c r="DO26" s="128" t="s">
        <v>231</v>
      </c>
      <c r="DP26" s="122" t="s">
        <v>231</v>
      </c>
      <c r="DQ26" s="122" t="s">
        <v>231</v>
      </c>
      <c r="DR26" s="122" t="s">
        <v>231</v>
      </c>
      <c r="DS26" s="122" t="s">
        <v>231</v>
      </c>
      <c r="DT26" s="122" t="s">
        <v>231</v>
      </c>
      <c r="DU26" s="122" t="s">
        <v>231</v>
      </c>
      <c r="DV26" s="122" t="s">
        <v>231</v>
      </c>
      <c r="DW26" s="122" t="s">
        <v>231</v>
      </c>
      <c r="DX26" s="122" t="s">
        <v>231</v>
      </c>
      <c r="DY26" s="122" t="s">
        <v>231</v>
      </c>
      <c r="DZ26" s="122" t="s">
        <v>231</v>
      </c>
      <c r="EA26" s="122" t="s">
        <v>231</v>
      </c>
      <c r="EB26" s="122" t="s">
        <v>231</v>
      </c>
      <c r="EC26" s="122" t="s">
        <v>231</v>
      </c>
      <c r="ED26" s="122" t="s">
        <v>231</v>
      </c>
      <c r="EE26" s="243" t="s">
        <v>231</v>
      </c>
      <c r="EF26" s="243" t="s">
        <v>231</v>
      </c>
      <c r="EG26" s="243" t="s">
        <v>231</v>
      </c>
      <c r="EH26" s="244" t="s">
        <v>231</v>
      </c>
      <c r="EJ26" s="237" t="str">
        <f t="shared" si="38"/>
        <v>-</v>
      </c>
      <c r="EK26" s="180" t="str">
        <f>IF(B26=1,IF(Q26="","-",IF(DO26=リスト!$AF$3,"OK",IF(DP26="↓リストから選択","NG","OK"))),"-")</f>
        <v>-</v>
      </c>
      <c r="EL26" s="180" t="str">
        <f>IF($B26=1,IF(Q26="","-",IF(DQ26=リスト!$AF$3,"OK",IF(DR26="↓リストから選択","NG","OK"))),"-")</f>
        <v>-</v>
      </c>
      <c r="EM26" s="180" t="str">
        <f>IF($B26=1,IF(Q26="","-",IF(DS26=リスト!$AF$3,"OK",IF(DT26="↓リストから選択","NG","OK"))),"-")</f>
        <v>-</v>
      </c>
      <c r="EN26" s="180" t="str">
        <f>IF($B26=1,IF(Q26="","-",IF(DU26=リスト!$AF$3,"OK",IF(DV26="↓リストから選択","NG","OK"))),"-")</f>
        <v>-</v>
      </c>
      <c r="EO26" s="180" t="str">
        <f>IF($B26=1,IF(Q26="","-",IF(DW26=リスト!$AF$3,"OK",IF(DX26="↓リストから選択","NG","OK"))),"-")</f>
        <v>-</v>
      </c>
      <c r="EP26" s="180" t="str">
        <f>IF($B26=1,IF(Q26="","-",IF(DY26=リスト!$AF$3,"OK",IF(DZ26="↓リストから選択","NG","OK"))),"-")</f>
        <v>-</v>
      </c>
      <c r="EQ26" s="180" t="str">
        <f>IF($B26=1,IF(Q26="","-",IF(EA26=リスト!$AF$3,"OK",IF(EB26="↓リストから選択","NG","OK"))),"-")</f>
        <v>-</v>
      </c>
      <c r="ER26" s="180" t="str">
        <f>IF($B26=1,IF(Q26="","-",IF(EC26=リスト!$AF$3,"OK",IF(ED26="↓リストから選択","NG","OK"))),"-")</f>
        <v>-</v>
      </c>
      <c r="ES26" s="238" t="str">
        <f t="shared" si="39"/>
        <v>-</v>
      </c>
      <c r="EU26" s="128">
        <f t="shared" si="25"/>
        <v>0</v>
      </c>
      <c r="EV26" s="122">
        <f t="shared" si="26"/>
        <v>0</v>
      </c>
      <c r="EW26" s="122">
        <f t="shared" si="27"/>
        <v>0</v>
      </c>
      <c r="EX26" s="122">
        <f t="shared" si="28"/>
        <v>0</v>
      </c>
      <c r="EY26" s="123">
        <f t="shared" si="29"/>
        <v>0</v>
      </c>
    </row>
    <row r="27" spans="1:155" ht="58.9" customHeight="1" thickTop="1" thickBot="1" x14ac:dyDescent="0.45">
      <c r="A27" s="220" t="s">
        <v>249</v>
      </c>
      <c r="B27" s="1">
        <f>COUNTIF(D$13:D27,D27)</f>
        <v>0</v>
      </c>
      <c r="C27" s="206">
        <f t="shared" si="0"/>
        <v>0</v>
      </c>
      <c r="D27" s="207"/>
      <c r="E27" s="187"/>
      <c r="F27" s="59"/>
      <c r="G27" s="189"/>
      <c r="H27" s="23"/>
      <c r="I27" s="18"/>
      <c r="J27" s="106" t="s">
        <v>231</v>
      </c>
      <c r="K27" s="106" t="s">
        <v>231</v>
      </c>
      <c r="L27" s="106" t="s">
        <v>231</v>
      </c>
      <c r="M27" s="24"/>
      <c r="N27" s="25"/>
      <c r="O27" s="52" t="s">
        <v>313</v>
      </c>
      <c r="P27" s="52" t="s">
        <v>313</v>
      </c>
      <c r="Q27" s="78"/>
      <c r="R27" s="80" t="s">
        <v>313</v>
      </c>
      <c r="S27" s="80" t="s">
        <v>313</v>
      </c>
      <c r="T27" s="80" t="s">
        <v>313</v>
      </c>
      <c r="U27" s="80" t="s">
        <v>313</v>
      </c>
      <c r="V27" s="80" t="s">
        <v>313</v>
      </c>
      <c r="W27" s="80" t="s">
        <v>313</v>
      </c>
      <c r="X27" s="80" t="s">
        <v>313</v>
      </c>
      <c r="Y27" s="32" t="s">
        <v>231</v>
      </c>
      <c r="Z27" s="18"/>
      <c r="AA27" s="26"/>
      <c r="AB27" s="101"/>
      <c r="AC27" s="29"/>
      <c r="AD27" s="54"/>
      <c r="AE27" s="27"/>
      <c r="AF27" s="27"/>
      <c r="AG27" s="30"/>
      <c r="AH27" s="31"/>
      <c r="AI27" s="3"/>
      <c r="AJ27" s="228" t="str">
        <f t="shared" si="1"/>
        <v>-</v>
      </c>
      <c r="AK27" s="229" t="str">
        <f t="shared" si="2"/>
        <v>-</v>
      </c>
      <c r="AL27" s="229" t="str">
        <f t="shared" si="3"/>
        <v>-</v>
      </c>
      <c r="AM27" s="229" t="str">
        <f t="shared" si="4"/>
        <v>-</v>
      </c>
      <c r="AN27" s="229" t="str">
        <f t="shared" si="5"/>
        <v>-</v>
      </c>
      <c r="AO27" s="229" t="str">
        <f t="shared" si="6"/>
        <v>-</v>
      </c>
      <c r="AP27" s="230" t="str">
        <f>IF(Y27="耐震補強工事中（対象外）","-",IF(AG27=リスト!$J$9,IF(AH27="","NG","OK"),"-"))</f>
        <v>-</v>
      </c>
      <c r="AQ27" s="63"/>
      <c r="AR27" s="69" t="str">
        <f t="shared" si="7"/>
        <v>対象外</v>
      </c>
      <c r="AS27" s="71"/>
      <c r="AT27" s="70"/>
      <c r="AU27" s="72" t="str">
        <f t="shared" si="30"/>
        <v>対象外</v>
      </c>
      <c r="AV27" s="73"/>
      <c r="AW27" s="74"/>
      <c r="AX27" s="257" t="s">
        <v>231</v>
      </c>
      <c r="AY27" s="86" t="s">
        <v>313</v>
      </c>
      <c r="AZ27" s="83" t="str">
        <f t="shared" si="31"/>
        <v/>
      </c>
      <c r="BB27" s="117" t="str">
        <f t="shared" si="8"/>
        <v>-</v>
      </c>
      <c r="BC27" s="161" t="str">
        <f t="shared" si="9"/>
        <v>-</v>
      </c>
      <c r="BD27" s="162" t="str">
        <f t="shared" si="10"/>
        <v>-</v>
      </c>
      <c r="BF27" s="168">
        <v>0</v>
      </c>
      <c r="BG27" s="169">
        <v>0</v>
      </c>
      <c r="BH27" s="170">
        <v>0</v>
      </c>
      <c r="BI27" s="171">
        <v>0</v>
      </c>
      <c r="BJ27" s="169">
        <v>0</v>
      </c>
      <c r="BK27" s="170">
        <v>0</v>
      </c>
      <c r="BL27" s="171">
        <v>0</v>
      </c>
      <c r="BM27" s="169">
        <v>0</v>
      </c>
      <c r="BN27" s="170">
        <v>0</v>
      </c>
      <c r="BO27" s="171">
        <v>0</v>
      </c>
      <c r="BP27" s="169">
        <v>0</v>
      </c>
      <c r="BQ27" s="170">
        <v>0</v>
      </c>
      <c r="BR27" s="171">
        <v>0</v>
      </c>
      <c r="BS27" s="169">
        <v>0</v>
      </c>
      <c r="BT27" s="172">
        <v>0</v>
      </c>
      <c r="BV27" s="222" t="str">
        <f t="shared" si="11"/>
        <v>-</v>
      </c>
      <c r="BW27" s="223" t="str">
        <f t="shared" si="12"/>
        <v>-</v>
      </c>
      <c r="BX27" s="223" t="str">
        <f t="shared" si="13"/>
        <v>-</v>
      </c>
      <c r="BY27" s="223" t="str">
        <f t="shared" si="14"/>
        <v>-</v>
      </c>
      <c r="BZ27" s="224" t="str">
        <f t="shared" si="15"/>
        <v>-</v>
      </c>
      <c r="CA27" s="255" t="str">
        <f t="shared" si="16"/>
        <v/>
      </c>
      <c r="CB27" s="128" t="s">
        <v>231</v>
      </c>
      <c r="CC27" s="129" t="s">
        <v>231</v>
      </c>
      <c r="CD27" s="130" t="s">
        <v>231</v>
      </c>
      <c r="CE27" s="130" t="s">
        <v>231</v>
      </c>
      <c r="CF27" s="130" t="s">
        <v>231</v>
      </c>
      <c r="CG27" s="130" t="s">
        <v>231</v>
      </c>
      <c r="CH27" s="130" t="s">
        <v>231</v>
      </c>
      <c r="CI27" s="130" t="s">
        <v>231</v>
      </c>
      <c r="CJ27" s="130" t="s">
        <v>231</v>
      </c>
      <c r="CK27" s="130" t="s">
        <v>231</v>
      </c>
      <c r="CL27" s="130" t="s">
        <v>231</v>
      </c>
      <c r="CM27" s="131" t="s">
        <v>231</v>
      </c>
      <c r="CN27" s="122" t="s">
        <v>231</v>
      </c>
      <c r="CO27" s="151" t="s">
        <v>231</v>
      </c>
      <c r="CP27" s="152" t="s">
        <v>231</v>
      </c>
      <c r="CQ27" s="152" t="s">
        <v>231</v>
      </c>
      <c r="CR27" s="152" t="s">
        <v>231</v>
      </c>
      <c r="CS27" s="153" t="s">
        <v>231</v>
      </c>
      <c r="CT27" s="146" t="s">
        <v>231</v>
      </c>
      <c r="CU27" s="132" t="s">
        <v>231</v>
      </c>
      <c r="CV27" s="133" t="s">
        <v>231</v>
      </c>
      <c r="CW27" s="134" t="s">
        <v>231</v>
      </c>
      <c r="CX27" s="132" t="s">
        <v>231</v>
      </c>
      <c r="CY27" s="133" t="s">
        <v>231</v>
      </c>
      <c r="CZ27" s="134" t="s">
        <v>231</v>
      </c>
      <c r="DA27" s="132" t="s">
        <v>231</v>
      </c>
      <c r="DB27" s="133" t="s">
        <v>231</v>
      </c>
      <c r="DC27" s="134" t="s">
        <v>231</v>
      </c>
      <c r="DD27" s="132" t="s">
        <v>231</v>
      </c>
      <c r="DE27" s="133" t="s">
        <v>231</v>
      </c>
      <c r="DF27" s="149" t="s">
        <v>231</v>
      </c>
      <c r="DH27" s="222" t="str">
        <f t="shared" si="33"/>
        <v>-</v>
      </c>
      <c r="DI27" s="223" t="str">
        <f t="shared" si="34"/>
        <v>-</v>
      </c>
      <c r="DJ27" s="223" t="str">
        <f t="shared" si="35"/>
        <v>-</v>
      </c>
      <c r="DK27" s="223" t="str">
        <f t="shared" si="36"/>
        <v>-</v>
      </c>
      <c r="DL27" s="223" t="str">
        <f t="shared" si="37"/>
        <v>-</v>
      </c>
      <c r="DM27" s="224" t="str">
        <f t="shared" si="32"/>
        <v>-</v>
      </c>
      <c r="DN27" s="255" t="str">
        <f t="shared" si="22"/>
        <v/>
      </c>
      <c r="DO27" s="128" t="s">
        <v>231</v>
      </c>
      <c r="DP27" s="122" t="s">
        <v>231</v>
      </c>
      <c r="DQ27" s="122" t="s">
        <v>231</v>
      </c>
      <c r="DR27" s="122" t="s">
        <v>231</v>
      </c>
      <c r="DS27" s="122" t="s">
        <v>231</v>
      </c>
      <c r="DT27" s="122" t="s">
        <v>231</v>
      </c>
      <c r="DU27" s="122" t="s">
        <v>231</v>
      </c>
      <c r="DV27" s="122" t="s">
        <v>231</v>
      </c>
      <c r="DW27" s="122" t="s">
        <v>231</v>
      </c>
      <c r="DX27" s="122" t="s">
        <v>231</v>
      </c>
      <c r="DY27" s="122" t="s">
        <v>231</v>
      </c>
      <c r="DZ27" s="122" t="s">
        <v>231</v>
      </c>
      <c r="EA27" s="122" t="s">
        <v>231</v>
      </c>
      <c r="EB27" s="122" t="s">
        <v>231</v>
      </c>
      <c r="EC27" s="122" t="s">
        <v>231</v>
      </c>
      <c r="ED27" s="122" t="s">
        <v>231</v>
      </c>
      <c r="EE27" s="243" t="s">
        <v>231</v>
      </c>
      <c r="EF27" s="243" t="s">
        <v>231</v>
      </c>
      <c r="EG27" s="243" t="s">
        <v>231</v>
      </c>
      <c r="EH27" s="244" t="s">
        <v>231</v>
      </c>
      <c r="EJ27" s="237" t="str">
        <f t="shared" si="38"/>
        <v>-</v>
      </c>
      <c r="EK27" s="180" t="str">
        <f>IF(B27=1,IF(Q27="","-",IF(DO27=リスト!$AF$3,"OK",IF(DP27="↓リストから選択","NG","OK"))),"-")</f>
        <v>-</v>
      </c>
      <c r="EL27" s="180" t="str">
        <f>IF($B27=1,IF(Q27="","-",IF(DQ27=リスト!$AF$3,"OK",IF(DR27="↓リストから選択","NG","OK"))),"-")</f>
        <v>-</v>
      </c>
      <c r="EM27" s="180" t="str">
        <f>IF($B27=1,IF(Q27="","-",IF(DS27=リスト!$AF$3,"OK",IF(DT27="↓リストから選択","NG","OK"))),"-")</f>
        <v>-</v>
      </c>
      <c r="EN27" s="180" t="str">
        <f>IF($B27=1,IF(Q27="","-",IF(DU27=リスト!$AF$3,"OK",IF(DV27="↓リストから選択","NG","OK"))),"-")</f>
        <v>-</v>
      </c>
      <c r="EO27" s="180" t="str">
        <f>IF($B27=1,IF(Q27="","-",IF(DW27=リスト!$AF$3,"OK",IF(DX27="↓リストから選択","NG","OK"))),"-")</f>
        <v>-</v>
      </c>
      <c r="EP27" s="180" t="str">
        <f>IF($B27=1,IF(Q27="","-",IF(DY27=リスト!$AF$3,"OK",IF(DZ27="↓リストから選択","NG","OK"))),"-")</f>
        <v>-</v>
      </c>
      <c r="EQ27" s="180" t="str">
        <f>IF($B27=1,IF(Q27="","-",IF(EA27=リスト!$AF$3,"OK",IF(EB27="↓リストから選択","NG","OK"))),"-")</f>
        <v>-</v>
      </c>
      <c r="ER27" s="180" t="str">
        <f>IF($B27=1,IF(Q27="","-",IF(EC27=リスト!$AF$3,"OK",IF(ED27="↓リストから選択","NG","OK"))),"-")</f>
        <v>-</v>
      </c>
      <c r="ES27" s="238" t="str">
        <f t="shared" si="39"/>
        <v>-</v>
      </c>
      <c r="EU27" s="128">
        <f t="shared" si="25"/>
        <v>0</v>
      </c>
      <c r="EV27" s="122">
        <f t="shared" si="26"/>
        <v>0</v>
      </c>
      <c r="EW27" s="122">
        <f t="shared" si="27"/>
        <v>0</v>
      </c>
      <c r="EX27" s="122">
        <f t="shared" si="28"/>
        <v>0</v>
      </c>
      <c r="EY27" s="123">
        <f t="shared" si="29"/>
        <v>0</v>
      </c>
    </row>
    <row r="28" spans="1:155" ht="58.9" customHeight="1" thickTop="1" thickBot="1" x14ac:dyDescent="0.45">
      <c r="A28" s="220" t="s">
        <v>249</v>
      </c>
      <c r="B28" s="1">
        <f>COUNTIF(D$13:D28,D28)</f>
        <v>0</v>
      </c>
      <c r="C28" s="206">
        <f t="shared" si="0"/>
        <v>0</v>
      </c>
      <c r="D28" s="207"/>
      <c r="E28" s="187"/>
      <c r="F28" s="59"/>
      <c r="G28" s="189"/>
      <c r="H28" s="23"/>
      <c r="I28" s="18"/>
      <c r="J28" s="106" t="s">
        <v>231</v>
      </c>
      <c r="K28" s="106" t="s">
        <v>231</v>
      </c>
      <c r="L28" s="106" t="s">
        <v>231</v>
      </c>
      <c r="M28" s="33"/>
      <c r="N28" s="34"/>
      <c r="O28" s="52" t="s">
        <v>313</v>
      </c>
      <c r="P28" s="52" t="s">
        <v>313</v>
      </c>
      <c r="Q28" s="78"/>
      <c r="R28" s="80" t="s">
        <v>313</v>
      </c>
      <c r="S28" s="80" t="s">
        <v>313</v>
      </c>
      <c r="T28" s="80" t="s">
        <v>313</v>
      </c>
      <c r="U28" s="80" t="s">
        <v>313</v>
      </c>
      <c r="V28" s="80" t="s">
        <v>313</v>
      </c>
      <c r="W28" s="80" t="s">
        <v>313</v>
      </c>
      <c r="X28" s="80" t="s">
        <v>313</v>
      </c>
      <c r="Y28" s="32" t="s">
        <v>231</v>
      </c>
      <c r="Z28" s="18"/>
      <c r="AA28" s="35"/>
      <c r="AB28" s="101"/>
      <c r="AC28" s="29"/>
      <c r="AD28" s="54"/>
      <c r="AE28" s="27"/>
      <c r="AF28" s="27"/>
      <c r="AG28" s="30"/>
      <c r="AH28" s="31"/>
      <c r="AI28" s="3"/>
      <c r="AJ28" s="228" t="str">
        <f t="shared" si="1"/>
        <v>-</v>
      </c>
      <c r="AK28" s="229" t="str">
        <f t="shared" si="2"/>
        <v>-</v>
      </c>
      <c r="AL28" s="229" t="str">
        <f t="shared" si="3"/>
        <v>-</v>
      </c>
      <c r="AM28" s="229" t="str">
        <f t="shared" si="4"/>
        <v>-</v>
      </c>
      <c r="AN28" s="229" t="str">
        <f t="shared" si="5"/>
        <v>-</v>
      </c>
      <c r="AO28" s="229" t="str">
        <f t="shared" si="6"/>
        <v>-</v>
      </c>
      <c r="AP28" s="230" t="str">
        <f>IF(Y28="耐震補強工事中（対象外）","-",IF(AG28=リスト!$J$9,IF(AH28="","NG","OK"),"-"))</f>
        <v>-</v>
      </c>
      <c r="AQ28" s="63"/>
      <c r="AR28" s="69" t="str">
        <f t="shared" si="7"/>
        <v>対象外</v>
      </c>
      <c r="AS28" s="71"/>
      <c r="AT28" s="70"/>
      <c r="AU28" s="72" t="str">
        <f t="shared" si="30"/>
        <v>対象外</v>
      </c>
      <c r="AV28" s="73"/>
      <c r="AW28" s="74"/>
      <c r="AX28" s="257" t="s">
        <v>231</v>
      </c>
      <c r="AY28" s="86" t="s">
        <v>313</v>
      </c>
      <c r="AZ28" s="83" t="str">
        <f t="shared" si="31"/>
        <v/>
      </c>
      <c r="BB28" s="117" t="str">
        <f t="shared" si="8"/>
        <v>-</v>
      </c>
      <c r="BC28" s="161" t="str">
        <f t="shared" si="9"/>
        <v>-</v>
      </c>
      <c r="BD28" s="162" t="str">
        <f t="shared" si="10"/>
        <v>-</v>
      </c>
      <c r="BF28" s="168">
        <v>0</v>
      </c>
      <c r="BG28" s="169">
        <v>0</v>
      </c>
      <c r="BH28" s="170">
        <v>0</v>
      </c>
      <c r="BI28" s="171">
        <v>0</v>
      </c>
      <c r="BJ28" s="169">
        <v>0</v>
      </c>
      <c r="BK28" s="170">
        <v>0</v>
      </c>
      <c r="BL28" s="171">
        <v>0</v>
      </c>
      <c r="BM28" s="169">
        <v>0</v>
      </c>
      <c r="BN28" s="170">
        <v>0</v>
      </c>
      <c r="BO28" s="171">
        <v>0</v>
      </c>
      <c r="BP28" s="169">
        <v>0</v>
      </c>
      <c r="BQ28" s="170">
        <v>0</v>
      </c>
      <c r="BR28" s="171">
        <v>0</v>
      </c>
      <c r="BS28" s="169">
        <v>0</v>
      </c>
      <c r="BT28" s="172">
        <v>0</v>
      </c>
      <c r="BV28" s="222" t="str">
        <f t="shared" si="11"/>
        <v>-</v>
      </c>
      <c r="BW28" s="223" t="str">
        <f t="shared" si="12"/>
        <v>-</v>
      </c>
      <c r="BX28" s="223" t="str">
        <f t="shared" si="13"/>
        <v>-</v>
      </c>
      <c r="BY28" s="223" t="str">
        <f t="shared" si="14"/>
        <v>-</v>
      </c>
      <c r="BZ28" s="224" t="str">
        <f t="shared" si="15"/>
        <v>-</v>
      </c>
      <c r="CA28" s="255" t="str">
        <f t="shared" si="16"/>
        <v/>
      </c>
      <c r="CB28" s="128" t="s">
        <v>231</v>
      </c>
      <c r="CC28" s="129" t="s">
        <v>231</v>
      </c>
      <c r="CD28" s="130" t="s">
        <v>231</v>
      </c>
      <c r="CE28" s="130" t="s">
        <v>231</v>
      </c>
      <c r="CF28" s="130" t="s">
        <v>231</v>
      </c>
      <c r="CG28" s="130" t="s">
        <v>231</v>
      </c>
      <c r="CH28" s="130" t="s">
        <v>231</v>
      </c>
      <c r="CI28" s="130" t="s">
        <v>231</v>
      </c>
      <c r="CJ28" s="130" t="s">
        <v>231</v>
      </c>
      <c r="CK28" s="130" t="s">
        <v>231</v>
      </c>
      <c r="CL28" s="130" t="s">
        <v>231</v>
      </c>
      <c r="CM28" s="131" t="s">
        <v>231</v>
      </c>
      <c r="CN28" s="122" t="s">
        <v>231</v>
      </c>
      <c r="CO28" s="151" t="s">
        <v>231</v>
      </c>
      <c r="CP28" s="152" t="s">
        <v>231</v>
      </c>
      <c r="CQ28" s="152" t="s">
        <v>231</v>
      </c>
      <c r="CR28" s="152" t="s">
        <v>231</v>
      </c>
      <c r="CS28" s="153" t="s">
        <v>231</v>
      </c>
      <c r="CT28" s="146" t="s">
        <v>231</v>
      </c>
      <c r="CU28" s="132" t="s">
        <v>231</v>
      </c>
      <c r="CV28" s="133" t="s">
        <v>231</v>
      </c>
      <c r="CW28" s="134" t="s">
        <v>231</v>
      </c>
      <c r="CX28" s="132" t="s">
        <v>231</v>
      </c>
      <c r="CY28" s="133" t="s">
        <v>231</v>
      </c>
      <c r="CZ28" s="134" t="s">
        <v>231</v>
      </c>
      <c r="DA28" s="132" t="s">
        <v>231</v>
      </c>
      <c r="DB28" s="133" t="s">
        <v>231</v>
      </c>
      <c r="DC28" s="134" t="s">
        <v>231</v>
      </c>
      <c r="DD28" s="132" t="s">
        <v>231</v>
      </c>
      <c r="DE28" s="133" t="s">
        <v>231</v>
      </c>
      <c r="DF28" s="149" t="s">
        <v>231</v>
      </c>
      <c r="DH28" s="222" t="str">
        <f t="shared" si="33"/>
        <v>-</v>
      </c>
      <c r="DI28" s="223" t="str">
        <f t="shared" si="34"/>
        <v>-</v>
      </c>
      <c r="DJ28" s="223" t="str">
        <f t="shared" si="35"/>
        <v>-</v>
      </c>
      <c r="DK28" s="223" t="str">
        <f t="shared" si="36"/>
        <v>-</v>
      </c>
      <c r="DL28" s="223" t="str">
        <f t="shared" si="37"/>
        <v>-</v>
      </c>
      <c r="DM28" s="224" t="str">
        <f t="shared" si="32"/>
        <v>-</v>
      </c>
      <c r="DN28" s="255" t="str">
        <f t="shared" si="22"/>
        <v/>
      </c>
      <c r="DO28" s="128" t="s">
        <v>231</v>
      </c>
      <c r="DP28" s="122" t="s">
        <v>231</v>
      </c>
      <c r="DQ28" s="122" t="s">
        <v>231</v>
      </c>
      <c r="DR28" s="122" t="s">
        <v>231</v>
      </c>
      <c r="DS28" s="122" t="s">
        <v>231</v>
      </c>
      <c r="DT28" s="122" t="s">
        <v>231</v>
      </c>
      <c r="DU28" s="122" t="s">
        <v>231</v>
      </c>
      <c r="DV28" s="122" t="s">
        <v>231</v>
      </c>
      <c r="DW28" s="122" t="s">
        <v>231</v>
      </c>
      <c r="DX28" s="122" t="s">
        <v>231</v>
      </c>
      <c r="DY28" s="122" t="s">
        <v>231</v>
      </c>
      <c r="DZ28" s="122" t="s">
        <v>231</v>
      </c>
      <c r="EA28" s="122" t="s">
        <v>231</v>
      </c>
      <c r="EB28" s="122" t="s">
        <v>231</v>
      </c>
      <c r="EC28" s="122" t="s">
        <v>231</v>
      </c>
      <c r="ED28" s="122" t="s">
        <v>231</v>
      </c>
      <c r="EE28" s="243" t="s">
        <v>231</v>
      </c>
      <c r="EF28" s="243" t="s">
        <v>231</v>
      </c>
      <c r="EG28" s="243" t="s">
        <v>231</v>
      </c>
      <c r="EH28" s="244" t="s">
        <v>231</v>
      </c>
      <c r="EJ28" s="237" t="str">
        <f t="shared" si="38"/>
        <v>-</v>
      </c>
      <c r="EK28" s="180" t="str">
        <f>IF(B28=1,IF(Q28="","-",IF(DO28=リスト!$AF$3,"OK",IF(DP28="↓リストから選択","NG","OK"))),"-")</f>
        <v>-</v>
      </c>
      <c r="EL28" s="180" t="str">
        <f>IF($B28=1,IF(Q28="","-",IF(DQ28=リスト!$AF$3,"OK",IF(DR28="↓リストから選択","NG","OK"))),"-")</f>
        <v>-</v>
      </c>
      <c r="EM28" s="180" t="str">
        <f>IF($B28=1,IF(Q28="","-",IF(DS28=リスト!$AF$3,"OK",IF(DT28="↓リストから選択","NG","OK"))),"-")</f>
        <v>-</v>
      </c>
      <c r="EN28" s="180" t="str">
        <f>IF($B28=1,IF(Q28="","-",IF(DU28=リスト!$AF$3,"OK",IF(DV28="↓リストから選択","NG","OK"))),"-")</f>
        <v>-</v>
      </c>
      <c r="EO28" s="180" t="str">
        <f>IF($B28=1,IF(Q28="","-",IF(DW28=リスト!$AF$3,"OK",IF(DX28="↓リストから選択","NG","OK"))),"-")</f>
        <v>-</v>
      </c>
      <c r="EP28" s="180" t="str">
        <f>IF($B28=1,IF(Q28="","-",IF(DY28=リスト!$AF$3,"OK",IF(DZ28="↓リストから選択","NG","OK"))),"-")</f>
        <v>-</v>
      </c>
      <c r="EQ28" s="180" t="str">
        <f>IF($B28=1,IF(Q28="","-",IF(EA28=リスト!$AF$3,"OK",IF(EB28="↓リストから選択","NG","OK"))),"-")</f>
        <v>-</v>
      </c>
      <c r="ER28" s="180" t="str">
        <f>IF($B28=1,IF(Q28="","-",IF(EC28=リスト!$AF$3,"OK",IF(ED28="↓リストから選択","NG","OK"))),"-")</f>
        <v>-</v>
      </c>
      <c r="ES28" s="238" t="str">
        <f t="shared" si="39"/>
        <v>-</v>
      </c>
      <c r="EU28" s="128">
        <f t="shared" si="25"/>
        <v>0</v>
      </c>
      <c r="EV28" s="122">
        <f t="shared" si="26"/>
        <v>0</v>
      </c>
      <c r="EW28" s="122">
        <f t="shared" si="27"/>
        <v>0</v>
      </c>
      <c r="EX28" s="122">
        <f t="shared" si="28"/>
        <v>0</v>
      </c>
      <c r="EY28" s="123">
        <f t="shared" si="29"/>
        <v>0</v>
      </c>
    </row>
    <row r="29" spans="1:155" ht="58.9" customHeight="1" thickTop="1" thickBot="1" x14ac:dyDescent="0.45">
      <c r="A29" s="220" t="s">
        <v>249</v>
      </c>
      <c r="B29" s="1">
        <f>COUNTIF(D$13:D29,D29)</f>
        <v>0</v>
      </c>
      <c r="C29" s="206">
        <f t="shared" si="0"/>
        <v>0</v>
      </c>
      <c r="D29" s="207"/>
      <c r="E29" s="187"/>
      <c r="F29" s="59"/>
      <c r="G29" s="189"/>
      <c r="H29" s="23"/>
      <c r="I29" s="18"/>
      <c r="J29" s="106" t="s">
        <v>231</v>
      </c>
      <c r="K29" s="106" t="s">
        <v>231</v>
      </c>
      <c r="L29" s="106" t="s">
        <v>231</v>
      </c>
      <c r="M29" s="24"/>
      <c r="N29" s="32"/>
      <c r="O29" s="52" t="s">
        <v>313</v>
      </c>
      <c r="P29" s="52" t="s">
        <v>313</v>
      </c>
      <c r="Q29" s="78"/>
      <c r="R29" s="80" t="s">
        <v>313</v>
      </c>
      <c r="S29" s="80" t="s">
        <v>313</v>
      </c>
      <c r="T29" s="80" t="s">
        <v>313</v>
      </c>
      <c r="U29" s="80" t="s">
        <v>313</v>
      </c>
      <c r="V29" s="80" t="s">
        <v>313</v>
      </c>
      <c r="W29" s="80" t="s">
        <v>313</v>
      </c>
      <c r="X29" s="80" t="s">
        <v>313</v>
      </c>
      <c r="Y29" s="32" t="s">
        <v>231</v>
      </c>
      <c r="Z29" s="18"/>
      <c r="AA29" s="26"/>
      <c r="AB29" s="101"/>
      <c r="AC29" s="29"/>
      <c r="AD29" s="54"/>
      <c r="AE29" s="27"/>
      <c r="AF29" s="27"/>
      <c r="AG29" s="30"/>
      <c r="AH29" s="31"/>
      <c r="AI29" s="3"/>
      <c r="AJ29" s="228" t="str">
        <f t="shared" si="1"/>
        <v>-</v>
      </c>
      <c r="AK29" s="229" t="str">
        <f t="shared" si="2"/>
        <v>-</v>
      </c>
      <c r="AL29" s="229" t="str">
        <f t="shared" si="3"/>
        <v>-</v>
      </c>
      <c r="AM29" s="229" t="str">
        <f t="shared" si="4"/>
        <v>-</v>
      </c>
      <c r="AN29" s="229" t="str">
        <f t="shared" si="5"/>
        <v>-</v>
      </c>
      <c r="AO29" s="229" t="str">
        <f t="shared" si="6"/>
        <v>-</v>
      </c>
      <c r="AP29" s="230" t="str">
        <f>IF(Y29="耐震補強工事中（対象外）","-",IF(AG29=リスト!$J$9,IF(AH29="","NG","OK"),"-"))</f>
        <v>-</v>
      </c>
      <c r="AQ29" s="63"/>
      <c r="AR29" s="69" t="str">
        <f t="shared" si="7"/>
        <v>対象外</v>
      </c>
      <c r="AS29" s="71"/>
      <c r="AT29" s="70"/>
      <c r="AU29" s="72" t="str">
        <f t="shared" si="30"/>
        <v>対象外</v>
      </c>
      <c r="AV29" s="73"/>
      <c r="AW29" s="74"/>
      <c r="AX29" s="257" t="s">
        <v>231</v>
      </c>
      <c r="AY29" s="86" t="s">
        <v>313</v>
      </c>
      <c r="AZ29" s="83" t="str">
        <f t="shared" si="31"/>
        <v/>
      </c>
      <c r="BB29" s="117" t="str">
        <f t="shared" si="8"/>
        <v>-</v>
      </c>
      <c r="BC29" s="161" t="str">
        <f t="shared" si="9"/>
        <v>-</v>
      </c>
      <c r="BD29" s="162" t="str">
        <f t="shared" si="10"/>
        <v>-</v>
      </c>
      <c r="BF29" s="168">
        <v>0</v>
      </c>
      <c r="BG29" s="169">
        <v>0</v>
      </c>
      <c r="BH29" s="170">
        <v>0</v>
      </c>
      <c r="BI29" s="171">
        <v>0</v>
      </c>
      <c r="BJ29" s="169">
        <v>0</v>
      </c>
      <c r="BK29" s="170">
        <v>0</v>
      </c>
      <c r="BL29" s="171">
        <v>0</v>
      </c>
      <c r="BM29" s="169">
        <v>0</v>
      </c>
      <c r="BN29" s="170">
        <v>0</v>
      </c>
      <c r="BO29" s="171">
        <v>0</v>
      </c>
      <c r="BP29" s="169">
        <v>0</v>
      </c>
      <c r="BQ29" s="170">
        <v>0</v>
      </c>
      <c r="BR29" s="171">
        <v>0</v>
      </c>
      <c r="BS29" s="169">
        <v>0</v>
      </c>
      <c r="BT29" s="172">
        <v>0</v>
      </c>
      <c r="BV29" s="222" t="str">
        <f t="shared" si="11"/>
        <v>-</v>
      </c>
      <c r="BW29" s="223" t="str">
        <f t="shared" si="12"/>
        <v>-</v>
      </c>
      <c r="BX29" s="223" t="str">
        <f t="shared" si="13"/>
        <v>-</v>
      </c>
      <c r="BY29" s="223" t="str">
        <f t="shared" si="14"/>
        <v>-</v>
      </c>
      <c r="BZ29" s="224" t="str">
        <f t="shared" si="15"/>
        <v>-</v>
      </c>
      <c r="CA29" s="255" t="str">
        <f t="shared" si="16"/>
        <v/>
      </c>
      <c r="CB29" s="128" t="s">
        <v>231</v>
      </c>
      <c r="CC29" s="129" t="s">
        <v>231</v>
      </c>
      <c r="CD29" s="130" t="s">
        <v>231</v>
      </c>
      <c r="CE29" s="130" t="s">
        <v>231</v>
      </c>
      <c r="CF29" s="130" t="s">
        <v>231</v>
      </c>
      <c r="CG29" s="130" t="s">
        <v>231</v>
      </c>
      <c r="CH29" s="130" t="s">
        <v>231</v>
      </c>
      <c r="CI29" s="130" t="s">
        <v>231</v>
      </c>
      <c r="CJ29" s="130" t="s">
        <v>231</v>
      </c>
      <c r="CK29" s="130" t="s">
        <v>231</v>
      </c>
      <c r="CL29" s="130" t="s">
        <v>231</v>
      </c>
      <c r="CM29" s="131" t="s">
        <v>231</v>
      </c>
      <c r="CN29" s="122" t="s">
        <v>231</v>
      </c>
      <c r="CO29" s="151" t="s">
        <v>231</v>
      </c>
      <c r="CP29" s="152" t="s">
        <v>231</v>
      </c>
      <c r="CQ29" s="152" t="s">
        <v>231</v>
      </c>
      <c r="CR29" s="152" t="s">
        <v>231</v>
      </c>
      <c r="CS29" s="153" t="s">
        <v>231</v>
      </c>
      <c r="CT29" s="146" t="s">
        <v>231</v>
      </c>
      <c r="CU29" s="132" t="s">
        <v>231</v>
      </c>
      <c r="CV29" s="133" t="s">
        <v>231</v>
      </c>
      <c r="CW29" s="134" t="s">
        <v>231</v>
      </c>
      <c r="CX29" s="132" t="s">
        <v>231</v>
      </c>
      <c r="CY29" s="133" t="s">
        <v>231</v>
      </c>
      <c r="CZ29" s="134" t="s">
        <v>231</v>
      </c>
      <c r="DA29" s="132" t="s">
        <v>231</v>
      </c>
      <c r="DB29" s="133" t="s">
        <v>231</v>
      </c>
      <c r="DC29" s="134" t="s">
        <v>231</v>
      </c>
      <c r="DD29" s="132" t="s">
        <v>231</v>
      </c>
      <c r="DE29" s="133" t="s">
        <v>231</v>
      </c>
      <c r="DF29" s="149" t="s">
        <v>231</v>
      </c>
      <c r="DH29" s="222" t="str">
        <f t="shared" si="33"/>
        <v>-</v>
      </c>
      <c r="DI29" s="223" t="str">
        <f t="shared" si="34"/>
        <v>-</v>
      </c>
      <c r="DJ29" s="223" t="str">
        <f t="shared" si="35"/>
        <v>-</v>
      </c>
      <c r="DK29" s="223" t="str">
        <f t="shared" si="36"/>
        <v>-</v>
      </c>
      <c r="DL29" s="223" t="str">
        <f t="shared" si="37"/>
        <v>-</v>
      </c>
      <c r="DM29" s="224" t="str">
        <f t="shared" si="32"/>
        <v>-</v>
      </c>
      <c r="DN29" s="255" t="str">
        <f t="shared" si="22"/>
        <v/>
      </c>
      <c r="DO29" s="128" t="s">
        <v>231</v>
      </c>
      <c r="DP29" s="122" t="s">
        <v>231</v>
      </c>
      <c r="DQ29" s="122" t="s">
        <v>231</v>
      </c>
      <c r="DR29" s="122" t="s">
        <v>231</v>
      </c>
      <c r="DS29" s="122" t="s">
        <v>231</v>
      </c>
      <c r="DT29" s="122" t="s">
        <v>231</v>
      </c>
      <c r="DU29" s="122" t="s">
        <v>231</v>
      </c>
      <c r="DV29" s="122" t="s">
        <v>231</v>
      </c>
      <c r="DW29" s="122" t="s">
        <v>231</v>
      </c>
      <c r="DX29" s="122" t="s">
        <v>231</v>
      </c>
      <c r="DY29" s="122" t="s">
        <v>231</v>
      </c>
      <c r="DZ29" s="122" t="s">
        <v>231</v>
      </c>
      <c r="EA29" s="122" t="s">
        <v>231</v>
      </c>
      <c r="EB29" s="122" t="s">
        <v>231</v>
      </c>
      <c r="EC29" s="122" t="s">
        <v>231</v>
      </c>
      <c r="ED29" s="122" t="s">
        <v>231</v>
      </c>
      <c r="EE29" s="243" t="s">
        <v>231</v>
      </c>
      <c r="EF29" s="243" t="s">
        <v>231</v>
      </c>
      <c r="EG29" s="243" t="s">
        <v>231</v>
      </c>
      <c r="EH29" s="244" t="s">
        <v>231</v>
      </c>
      <c r="EJ29" s="237" t="str">
        <f t="shared" si="38"/>
        <v>-</v>
      </c>
      <c r="EK29" s="180" t="str">
        <f>IF(B29=1,IF(Q29="","-",IF(DO29=リスト!$AF$3,"OK",IF(DP29="↓リストから選択","NG","OK"))),"-")</f>
        <v>-</v>
      </c>
      <c r="EL29" s="180" t="str">
        <f>IF($B29=1,IF(Q29="","-",IF(DQ29=リスト!$AF$3,"OK",IF(DR29="↓リストから選択","NG","OK"))),"-")</f>
        <v>-</v>
      </c>
      <c r="EM29" s="180" t="str">
        <f>IF($B29=1,IF(Q29="","-",IF(DS29=リスト!$AF$3,"OK",IF(DT29="↓リストから選択","NG","OK"))),"-")</f>
        <v>-</v>
      </c>
      <c r="EN29" s="180" t="str">
        <f>IF($B29=1,IF(Q29="","-",IF(DU29=リスト!$AF$3,"OK",IF(DV29="↓リストから選択","NG","OK"))),"-")</f>
        <v>-</v>
      </c>
      <c r="EO29" s="180" t="str">
        <f>IF($B29=1,IF(Q29="","-",IF(DW29=リスト!$AF$3,"OK",IF(DX29="↓リストから選択","NG","OK"))),"-")</f>
        <v>-</v>
      </c>
      <c r="EP29" s="180" t="str">
        <f>IF($B29=1,IF(Q29="","-",IF(DY29=リスト!$AF$3,"OK",IF(DZ29="↓リストから選択","NG","OK"))),"-")</f>
        <v>-</v>
      </c>
      <c r="EQ29" s="180" t="str">
        <f>IF($B29=1,IF(Q29="","-",IF(EA29=リスト!$AF$3,"OK",IF(EB29="↓リストから選択","NG","OK"))),"-")</f>
        <v>-</v>
      </c>
      <c r="ER29" s="180" t="str">
        <f>IF($B29=1,IF(Q29="","-",IF(EC29=リスト!$AF$3,"OK",IF(ED29="↓リストから選択","NG","OK"))),"-")</f>
        <v>-</v>
      </c>
      <c r="ES29" s="238" t="str">
        <f t="shared" si="39"/>
        <v>-</v>
      </c>
      <c r="EU29" s="128">
        <f t="shared" si="25"/>
        <v>0</v>
      </c>
      <c r="EV29" s="122">
        <f t="shared" si="26"/>
        <v>0</v>
      </c>
      <c r="EW29" s="122">
        <f t="shared" si="27"/>
        <v>0</v>
      </c>
      <c r="EX29" s="122">
        <f t="shared" si="28"/>
        <v>0</v>
      </c>
      <c r="EY29" s="123">
        <f t="shared" si="29"/>
        <v>0</v>
      </c>
    </row>
    <row r="30" spans="1:155" ht="58.9" customHeight="1" thickTop="1" thickBot="1" x14ac:dyDescent="0.45">
      <c r="A30" s="220" t="s">
        <v>249</v>
      </c>
      <c r="B30" s="1">
        <f>COUNTIF(D$13:D30,D30)</f>
        <v>0</v>
      </c>
      <c r="C30" s="206">
        <f t="shared" si="0"/>
        <v>0</v>
      </c>
      <c r="D30" s="207"/>
      <c r="E30" s="187"/>
      <c r="F30" s="59"/>
      <c r="G30" s="189"/>
      <c r="H30" s="23"/>
      <c r="I30" s="18"/>
      <c r="J30" s="106" t="s">
        <v>231</v>
      </c>
      <c r="K30" s="106" t="s">
        <v>231</v>
      </c>
      <c r="L30" s="106" t="s">
        <v>231</v>
      </c>
      <c r="M30" s="24"/>
      <c r="N30" s="32"/>
      <c r="O30" s="52" t="s">
        <v>313</v>
      </c>
      <c r="P30" s="52" t="s">
        <v>313</v>
      </c>
      <c r="Q30" s="78"/>
      <c r="R30" s="80" t="s">
        <v>313</v>
      </c>
      <c r="S30" s="80" t="s">
        <v>313</v>
      </c>
      <c r="T30" s="80" t="s">
        <v>313</v>
      </c>
      <c r="U30" s="80" t="s">
        <v>313</v>
      </c>
      <c r="V30" s="80" t="s">
        <v>313</v>
      </c>
      <c r="W30" s="80" t="s">
        <v>313</v>
      </c>
      <c r="X30" s="80" t="s">
        <v>313</v>
      </c>
      <c r="Y30" s="32" t="s">
        <v>231</v>
      </c>
      <c r="Z30" s="18"/>
      <c r="AA30" s="26"/>
      <c r="AB30" s="101"/>
      <c r="AC30" s="29"/>
      <c r="AD30" s="54"/>
      <c r="AE30" s="27"/>
      <c r="AF30" s="27"/>
      <c r="AG30" s="30"/>
      <c r="AH30" s="31"/>
      <c r="AI30" s="3"/>
      <c r="AJ30" s="228" t="str">
        <f t="shared" si="1"/>
        <v>-</v>
      </c>
      <c r="AK30" s="229" t="str">
        <f t="shared" si="2"/>
        <v>-</v>
      </c>
      <c r="AL30" s="229" t="str">
        <f t="shared" si="3"/>
        <v>-</v>
      </c>
      <c r="AM30" s="229" t="str">
        <f t="shared" si="4"/>
        <v>-</v>
      </c>
      <c r="AN30" s="229" t="str">
        <f t="shared" si="5"/>
        <v>-</v>
      </c>
      <c r="AO30" s="229" t="str">
        <f t="shared" si="6"/>
        <v>-</v>
      </c>
      <c r="AP30" s="230" t="str">
        <f>IF(Y30="耐震補強工事中（対象外）","-",IF(AG30=リスト!$J$9,IF(AH30="","NG","OK"),"-"))</f>
        <v>-</v>
      </c>
      <c r="AQ30" s="63"/>
      <c r="AR30" s="69" t="str">
        <f t="shared" si="7"/>
        <v>対象外</v>
      </c>
      <c r="AS30" s="71"/>
      <c r="AT30" s="70"/>
      <c r="AU30" s="72" t="str">
        <f t="shared" si="30"/>
        <v>対象外</v>
      </c>
      <c r="AV30" s="73"/>
      <c r="AW30" s="74"/>
      <c r="AX30" s="257" t="s">
        <v>231</v>
      </c>
      <c r="AY30" s="86" t="s">
        <v>313</v>
      </c>
      <c r="AZ30" s="83" t="str">
        <f t="shared" si="31"/>
        <v/>
      </c>
      <c r="BB30" s="117" t="str">
        <f t="shared" si="8"/>
        <v>-</v>
      </c>
      <c r="BC30" s="161" t="str">
        <f t="shared" si="9"/>
        <v>-</v>
      </c>
      <c r="BD30" s="162" t="str">
        <f t="shared" si="10"/>
        <v>-</v>
      </c>
      <c r="BF30" s="168">
        <v>0</v>
      </c>
      <c r="BG30" s="169">
        <v>0</v>
      </c>
      <c r="BH30" s="170">
        <v>0</v>
      </c>
      <c r="BI30" s="171">
        <v>0</v>
      </c>
      <c r="BJ30" s="169">
        <v>0</v>
      </c>
      <c r="BK30" s="170">
        <v>0</v>
      </c>
      <c r="BL30" s="171">
        <v>0</v>
      </c>
      <c r="BM30" s="169">
        <v>0</v>
      </c>
      <c r="BN30" s="170">
        <v>0</v>
      </c>
      <c r="BO30" s="171">
        <v>0</v>
      </c>
      <c r="BP30" s="169">
        <v>0</v>
      </c>
      <c r="BQ30" s="170">
        <v>0</v>
      </c>
      <c r="BR30" s="171">
        <v>0</v>
      </c>
      <c r="BS30" s="169">
        <v>0</v>
      </c>
      <c r="BT30" s="172">
        <v>0</v>
      </c>
      <c r="BV30" s="222" t="str">
        <f t="shared" si="11"/>
        <v>-</v>
      </c>
      <c r="BW30" s="223" t="str">
        <f t="shared" si="12"/>
        <v>-</v>
      </c>
      <c r="BX30" s="223" t="str">
        <f t="shared" si="13"/>
        <v>-</v>
      </c>
      <c r="BY30" s="223" t="str">
        <f t="shared" si="14"/>
        <v>-</v>
      </c>
      <c r="BZ30" s="224" t="str">
        <f t="shared" si="15"/>
        <v>-</v>
      </c>
      <c r="CA30" s="255" t="str">
        <f t="shared" si="16"/>
        <v/>
      </c>
      <c r="CB30" s="128" t="s">
        <v>231</v>
      </c>
      <c r="CC30" s="129" t="s">
        <v>231</v>
      </c>
      <c r="CD30" s="130" t="s">
        <v>231</v>
      </c>
      <c r="CE30" s="130" t="s">
        <v>231</v>
      </c>
      <c r="CF30" s="130" t="s">
        <v>231</v>
      </c>
      <c r="CG30" s="130" t="s">
        <v>231</v>
      </c>
      <c r="CH30" s="130" t="s">
        <v>231</v>
      </c>
      <c r="CI30" s="130" t="s">
        <v>231</v>
      </c>
      <c r="CJ30" s="130" t="s">
        <v>231</v>
      </c>
      <c r="CK30" s="130" t="s">
        <v>231</v>
      </c>
      <c r="CL30" s="130" t="s">
        <v>231</v>
      </c>
      <c r="CM30" s="131" t="s">
        <v>231</v>
      </c>
      <c r="CN30" s="122" t="s">
        <v>231</v>
      </c>
      <c r="CO30" s="151" t="s">
        <v>231</v>
      </c>
      <c r="CP30" s="152" t="s">
        <v>231</v>
      </c>
      <c r="CQ30" s="152" t="s">
        <v>231</v>
      </c>
      <c r="CR30" s="152" t="s">
        <v>231</v>
      </c>
      <c r="CS30" s="153" t="s">
        <v>231</v>
      </c>
      <c r="CT30" s="146" t="s">
        <v>231</v>
      </c>
      <c r="CU30" s="132" t="s">
        <v>231</v>
      </c>
      <c r="CV30" s="133" t="s">
        <v>231</v>
      </c>
      <c r="CW30" s="134" t="s">
        <v>231</v>
      </c>
      <c r="CX30" s="132" t="s">
        <v>231</v>
      </c>
      <c r="CY30" s="133" t="s">
        <v>231</v>
      </c>
      <c r="CZ30" s="134" t="s">
        <v>231</v>
      </c>
      <c r="DA30" s="132" t="s">
        <v>231</v>
      </c>
      <c r="DB30" s="133" t="s">
        <v>231</v>
      </c>
      <c r="DC30" s="134" t="s">
        <v>231</v>
      </c>
      <c r="DD30" s="132" t="s">
        <v>231</v>
      </c>
      <c r="DE30" s="133" t="s">
        <v>231</v>
      </c>
      <c r="DF30" s="149" t="s">
        <v>231</v>
      </c>
      <c r="DH30" s="222" t="str">
        <f t="shared" si="33"/>
        <v>-</v>
      </c>
      <c r="DI30" s="223" t="str">
        <f t="shared" si="34"/>
        <v>-</v>
      </c>
      <c r="DJ30" s="223" t="str">
        <f t="shared" si="35"/>
        <v>-</v>
      </c>
      <c r="DK30" s="223" t="str">
        <f t="shared" si="36"/>
        <v>-</v>
      </c>
      <c r="DL30" s="223" t="str">
        <f t="shared" si="37"/>
        <v>-</v>
      </c>
      <c r="DM30" s="224" t="str">
        <f t="shared" si="32"/>
        <v>-</v>
      </c>
      <c r="DN30" s="255" t="str">
        <f t="shared" si="22"/>
        <v/>
      </c>
      <c r="DO30" s="128" t="s">
        <v>231</v>
      </c>
      <c r="DP30" s="122" t="s">
        <v>231</v>
      </c>
      <c r="DQ30" s="122" t="s">
        <v>231</v>
      </c>
      <c r="DR30" s="122" t="s">
        <v>231</v>
      </c>
      <c r="DS30" s="122" t="s">
        <v>231</v>
      </c>
      <c r="DT30" s="122" t="s">
        <v>231</v>
      </c>
      <c r="DU30" s="122" t="s">
        <v>231</v>
      </c>
      <c r="DV30" s="122" t="s">
        <v>231</v>
      </c>
      <c r="DW30" s="122" t="s">
        <v>231</v>
      </c>
      <c r="DX30" s="122" t="s">
        <v>231</v>
      </c>
      <c r="DY30" s="122" t="s">
        <v>231</v>
      </c>
      <c r="DZ30" s="122" t="s">
        <v>231</v>
      </c>
      <c r="EA30" s="122" t="s">
        <v>231</v>
      </c>
      <c r="EB30" s="122" t="s">
        <v>231</v>
      </c>
      <c r="EC30" s="122" t="s">
        <v>231</v>
      </c>
      <c r="ED30" s="122" t="s">
        <v>231</v>
      </c>
      <c r="EE30" s="243" t="s">
        <v>231</v>
      </c>
      <c r="EF30" s="243" t="s">
        <v>231</v>
      </c>
      <c r="EG30" s="243" t="s">
        <v>231</v>
      </c>
      <c r="EH30" s="244" t="s">
        <v>231</v>
      </c>
      <c r="EJ30" s="237" t="str">
        <f t="shared" si="38"/>
        <v>-</v>
      </c>
      <c r="EK30" s="180" t="str">
        <f>IF(B30=1,IF(Q30="","-",IF(DO30=リスト!$AF$3,"OK",IF(DP30="↓リストから選択","NG","OK"))),"-")</f>
        <v>-</v>
      </c>
      <c r="EL30" s="180" t="str">
        <f>IF($B30=1,IF(Q30="","-",IF(DQ30=リスト!$AF$3,"OK",IF(DR30="↓リストから選択","NG","OK"))),"-")</f>
        <v>-</v>
      </c>
      <c r="EM30" s="180" t="str">
        <f>IF($B30=1,IF(Q30="","-",IF(DS30=リスト!$AF$3,"OK",IF(DT30="↓リストから選択","NG","OK"))),"-")</f>
        <v>-</v>
      </c>
      <c r="EN30" s="180" t="str">
        <f>IF($B30=1,IF(Q30="","-",IF(DU30=リスト!$AF$3,"OK",IF(DV30="↓リストから選択","NG","OK"))),"-")</f>
        <v>-</v>
      </c>
      <c r="EO30" s="180" t="str">
        <f>IF($B30=1,IF(Q30="","-",IF(DW30=リスト!$AF$3,"OK",IF(DX30="↓リストから選択","NG","OK"))),"-")</f>
        <v>-</v>
      </c>
      <c r="EP30" s="180" t="str">
        <f>IF($B30=1,IF(Q30="","-",IF(DY30=リスト!$AF$3,"OK",IF(DZ30="↓リストから選択","NG","OK"))),"-")</f>
        <v>-</v>
      </c>
      <c r="EQ30" s="180" t="str">
        <f>IF($B30=1,IF(Q30="","-",IF(EA30=リスト!$AF$3,"OK",IF(EB30="↓リストから選択","NG","OK"))),"-")</f>
        <v>-</v>
      </c>
      <c r="ER30" s="180" t="str">
        <f>IF($B30=1,IF(Q30="","-",IF(EC30=リスト!$AF$3,"OK",IF(ED30="↓リストから選択","NG","OK"))),"-")</f>
        <v>-</v>
      </c>
      <c r="ES30" s="238" t="str">
        <f t="shared" si="39"/>
        <v>-</v>
      </c>
      <c r="EU30" s="128">
        <f t="shared" si="25"/>
        <v>0</v>
      </c>
      <c r="EV30" s="122">
        <f t="shared" si="26"/>
        <v>0</v>
      </c>
      <c r="EW30" s="122">
        <f t="shared" si="27"/>
        <v>0</v>
      </c>
      <c r="EX30" s="122">
        <f t="shared" si="28"/>
        <v>0</v>
      </c>
      <c r="EY30" s="123">
        <f t="shared" si="29"/>
        <v>0</v>
      </c>
    </row>
    <row r="31" spans="1:155" ht="58.9" customHeight="1" thickTop="1" thickBot="1" x14ac:dyDescent="0.45">
      <c r="A31" s="220" t="s">
        <v>249</v>
      </c>
      <c r="B31" s="1">
        <f>COUNTIF(D$13:D31,D31)</f>
        <v>0</v>
      </c>
      <c r="C31" s="206">
        <f t="shared" si="0"/>
        <v>0</v>
      </c>
      <c r="D31" s="207"/>
      <c r="E31" s="187"/>
      <c r="F31" s="59"/>
      <c r="G31" s="189"/>
      <c r="H31" s="23"/>
      <c r="I31" s="18"/>
      <c r="J31" s="106" t="s">
        <v>231</v>
      </c>
      <c r="K31" s="106" t="s">
        <v>231</v>
      </c>
      <c r="L31" s="106" t="s">
        <v>231</v>
      </c>
      <c r="M31" s="24"/>
      <c r="N31" s="32"/>
      <c r="O31" s="52" t="s">
        <v>313</v>
      </c>
      <c r="P31" s="52" t="s">
        <v>313</v>
      </c>
      <c r="Q31" s="78"/>
      <c r="R31" s="80" t="s">
        <v>313</v>
      </c>
      <c r="S31" s="80" t="s">
        <v>313</v>
      </c>
      <c r="T31" s="80" t="s">
        <v>313</v>
      </c>
      <c r="U31" s="80" t="s">
        <v>313</v>
      </c>
      <c r="V31" s="80" t="s">
        <v>313</v>
      </c>
      <c r="W31" s="80" t="s">
        <v>313</v>
      </c>
      <c r="X31" s="80" t="s">
        <v>313</v>
      </c>
      <c r="Y31" s="32" t="s">
        <v>231</v>
      </c>
      <c r="Z31" s="18"/>
      <c r="AA31" s="26"/>
      <c r="AB31" s="101"/>
      <c r="AC31" s="29"/>
      <c r="AD31" s="54"/>
      <c r="AE31" s="27"/>
      <c r="AF31" s="27"/>
      <c r="AG31" s="30"/>
      <c r="AH31" s="31"/>
      <c r="AI31" s="3"/>
      <c r="AJ31" s="228" t="str">
        <f t="shared" si="1"/>
        <v>-</v>
      </c>
      <c r="AK31" s="229" t="str">
        <f t="shared" si="2"/>
        <v>-</v>
      </c>
      <c r="AL31" s="229" t="str">
        <f t="shared" si="3"/>
        <v>-</v>
      </c>
      <c r="AM31" s="229" t="str">
        <f t="shared" si="4"/>
        <v>-</v>
      </c>
      <c r="AN31" s="229" t="str">
        <f t="shared" si="5"/>
        <v>-</v>
      </c>
      <c r="AO31" s="229" t="str">
        <f t="shared" si="6"/>
        <v>-</v>
      </c>
      <c r="AP31" s="230" t="str">
        <f>IF(Y31="耐震補強工事中（対象外）","-",IF(AG31=リスト!$J$9,IF(AH31="","NG","OK"),"-"))</f>
        <v>-</v>
      </c>
      <c r="AQ31" s="63"/>
      <c r="AR31" s="69" t="str">
        <f t="shared" si="7"/>
        <v>対象外</v>
      </c>
      <c r="AS31" s="71"/>
      <c r="AT31" s="70"/>
      <c r="AU31" s="72" t="str">
        <f t="shared" si="30"/>
        <v>対象外</v>
      </c>
      <c r="AV31" s="73"/>
      <c r="AW31" s="74"/>
      <c r="AX31" s="257" t="s">
        <v>231</v>
      </c>
      <c r="AY31" s="86" t="s">
        <v>313</v>
      </c>
      <c r="AZ31" s="83" t="str">
        <f t="shared" si="31"/>
        <v/>
      </c>
      <c r="BB31" s="117" t="str">
        <f t="shared" si="8"/>
        <v>-</v>
      </c>
      <c r="BC31" s="161" t="str">
        <f t="shared" si="9"/>
        <v>-</v>
      </c>
      <c r="BD31" s="162" t="str">
        <f t="shared" si="10"/>
        <v>-</v>
      </c>
      <c r="BF31" s="168">
        <v>0</v>
      </c>
      <c r="BG31" s="169">
        <v>0</v>
      </c>
      <c r="BH31" s="170">
        <v>0</v>
      </c>
      <c r="BI31" s="171">
        <v>0</v>
      </c>
      <c r="BJ31" s="169">
        <v>0</v>
      </c>
      <c r="BK31" s="170">
        <v>0</v>
      </c>
      <c r="BL31" s="171">
        <v>0</v>
      </c>
      <c r="BM31" s="169">
        <v>0</v>
      </c>
      <c r="BN31" s="170">
        <v>0</v>
      </c>
      <c r="BO31" s="171">
        <v>0</v>
      </c>
      <c r="BP31" s="169">
        <v>0</v>
      </c>
      <c r="BQ31" s="170">
        <v>0</v>
      </c>
      <c r="BR31" s="171">
        <v>0</v>
      </c>
      <c r="BS31" s="169">
        <v>0</v>
      </c>
      <c r="BT31" s="172">
        <v>0</v>
      </c>
      <c r="BV31" s="222" t="str">
        <f t="shared" si="11"/>
        <v>-</v>
      </c>
      <c r="BW31" s="223" t="str">
        <f t="shared" si="12"/>
        <v>-</v>
      </c>
      <c r="BX31" s="223" t="str">
        <f t="shared" si="13"/>
        <v>-</v>
      </c>
      <c r="BY31" s="223" t="str">
        <f t="shared" si="14"/>
        <v>-</v>
      </c>
      <c r="BZ31" s="224" t="str">
        <f t="shared" si="15"/>
        <v>-</v>
      </c>
      <c r="CA31" s="255" t="str">
        <f t="shared" si="16"/>
        <v/>
      </c>
      <c r="CB31" s="128" t="s">
        <v>231</v>
      </c>
      <c r="CC31" s="129" t="s">
        <v>231</v>
      </c>
      <c r="CD31" s="130" t="s">
        <v>231</v>
      </c>
      <c r="CE31" s="130" t="s">
        <v>231</v>
      </c>
      <c r="CF31" s="130" t="s">
        <v>231</v>
      </c>
      <c r="CG31" s="130" t="s">
        <v>231</v>
      </c>
      <c r="CH31" s="130" t="s">
        <v>231</v>
      </c>
      <c r="CI31" s="130" t="s">
        <v>231</v>
      </c>
      <c r="CJ31" s="130" t="s">
        <v>231</v>
      </c>
      <c r="CK31" s="130" t="s">
        <v>231</v>
      </c>
      <c r="CL31" s="130" t="s">
        <v>231</v>
      </c>
      <c r="CM31" s="131" t="s">
        <v>231</v>
      </c>
      <c r="CN31" s="122" t="s">
        <v>231</v>
      </c>
      <c r="CO31" s="151" t="s">
        <v>231</v>
      </c>
      <c r="CP31" s="152" t="s">
        <v>231</v>
      </c>
      <c r="CQ31" s="152" t="s">
        <v>231</v>
      </c>
      <c r="CR31" s="152" t="s">
        <v>231</v>
      </c>
      <c r="CS31" s="153" t="s">
        <v>231</v>
      </c>
      <c r="CT31" s="146" t="s">
        <v>231</v>
      </c>
      <c r="CU31" s="132" t="s">
        <v>231</v>
      </c>
      <c r="CV31" s="133" t="s">
        <v>231</v>
      </c>
      <c r="CW31" s="134" t="s">
        <v>231</v>
      </c>
      <c r="CX31" s="132" t="s">
        <v>231</v>
      </c>
      <c r="CY31" s="133" t="s">
        <v>231</v>
      </c>
      <c r="CZ31" s="134" t="s">
        <v>231</v>
      </c>
      <c r="DA31" s="132" t="s">
        <v>231</v>
      </c>
      <c r="DB31" s="133" t="s">
        <v>231</v>
      </c>
      <c r="DC31" s="134" t="s">
        <v>231</v>
      </c>
      <c r="DD31" s="132" t="s">
        <v>231</v>
      </c>
      <c r="DE31" s="133" t="s">
        <v>231</v>
      </c>
      <c r="DF31" s="149" t="s">
        <v>231</v>
      </c>
      <c r="DH31" s="222" t="str">
        <f t="shared" si="33"/>
        <v>-</v>
      </c>
      <c r="DI31" s="223" t="str">
        <f t="shared" si="34"/>
        <v>-</v>
      </c>
      <c r="DJ31" s="223" t="str">
        <f t="shared" si="35"/>
        <v>-</v>
      </c>
      <c r="DK31" s="223" t="str">
        <f t="shared" si="36"/>
        <v>-</v>
      </c>
      <c r="DL31" s="223" t="str">
        <f t="shared" si="37"/>
        <v>-</v>
      </c>
      <c r="DM31" s="224" t="str">
        <f t="shared" si="32"/>
        <v>-</v>
      </c>
      <c r="DN31" s="255" t="str">
        <f t="shared" si="22"/>
        <v/>
      </c>
      <c r="DO31" s="128" t="s">
        <v>231</v>
      </c>
      <c r="DP31" s="122" t="s">
        <v>231</v>
      </c>
      <c r="DQ31" s="122" t="s">
        <v>231</v>
      </c>
      <c r="DR31" s="122" t="s">
        <v>231</v>
      </c>
      <c r="DS31" s="122" t="s">
        <v>231</v>
      </c>
      <c r="DT31" s="122" t="s">
        <v>231</v>
      </c>
      <c r="DU31" s="122" t="s">
        <v>231</v>
      </c>
      <c r="DV31" s="122" t="s">
        <v>231</v>
      </c>
      <c r="DW31" s="122" t="s">
        <v>231</v>
      </c>
      <c r="DX31" s="122" t="s">
        <v>231</v>
      </c>
      <c r="DY31" s="122" t="s">
        <v>231</v>
      </c>
      <c r="DZ31" s="122" t="s">
        <v>231</v>
      </c>
      <c r="EA31" s="122" t="s">
        <v>231</v>
      </c>
      <c r="EB31" s="122" t="s">
        <v>231</v>
      </c>
      <c r="EC31" s="122" t="s">
        <v>231</v>
      </c>
      <c r="ED31" s="122" t="s">
        <v>231</v>
      </c>
      <c r="EE31" s="243" t="s">
        <v>231</v>
      </c>
      <c r="EF31" s="243" t="s">
        <v>231</v>
      </c>
      <c r="EG31" s="243" t="s">
        <v>231</v>
      </c>
      <c r="EH31" s="244" t="s">
        <v>231</v>
      </c>
      <c r="EJ31" s="237" t="str">
        <f t="shared" si="38"/>
        <v>-</v>
      </c>
      <c r="EK31" s="180" t="str">
        <f>IF(B31=1,IF(Q31="","-",IF(DO31=リスト!$AF$3,"OK",IF(DP31="↓リストから選択","NG","OK"))),"-")</f>
        <v>-</v>
      </c>
      <c r="EL31" s="180" t="str">
        <f>IF($B31=1,IF(Q31="","-",IF(DQ31=リスト!$AF$3,"OK",IF(DR31="↓リストから選択","NG","OK"))),"-")</f>
        <v>-</v>
      </c>
      <c r="EM31" s="180" t="str">
        <f>IF($B31=1,IF(Q31="","-",IF(DS31=リスト!$AF$3,"OK",IF(DT31="↓リストから選択","NG","OK"))),"-")</f>
        <v>-</v>
      </c>
      <c r="EN31" s="180" t="str">
        <f>IF($B31=1,IF(Q31="","-",IF(DU31=リスト!$AF$3,"OK",IF(DV31="↓リストから選択","NG","OK"))),"-")</f>
        <v>-</v>
      </c>
      <c r="EO31" s="180" t="str">
        <f>IF($B31=1,IF(Q31="","-",IF(DW31=リスト!$AF$3,"OK",IF(DX31="↓リストから選択","NG","OK"))),"-")</f>
        <v>-</v>
      </c>
      <c r="EP31" s="180" t="str">
        <f>IF($B31=1,IF(Q31="","-",IF(DY31=リスト!$AF$3,"OK",IF(DZ31="↓リストから選択","NG","OK"))),"-")</f>
        <v>-</v>
      </c>
      <c r="EQ31" s="180" t="str">
        <f>IF($B31=1,IF(Q31="","-",IF(EA31=リスト!$AF$3,"OK",IF(EB31="↓リストから選択","NG","OK"))),"-")</f>
        <v>-</v>
      </c>
      <c r="ER31" s="180" t="str">
        <f>IF($B31=1,IF(Q31="","-",IF(EC31=リスト!$AF$3,"OK",IF(ED31="↓リストから選択","NG","OK"))),"-")</f>
        <v>-</v>
      </c>
      <c r="ES31" s="238" t="str">
        <f t="shared" si="39"/>
        <v>-</v>
      </c>
      <c r="EU31" s="128">
        <f t="shared" si="25"/>
        <v>0</v>
      </c>
      <c r="EV31" s="122">
        <f t="shared" si="26"/>
        <v>0</v>
      </c>
      <c r="EW31" s="122">
        <f t="shared" si="27"/>
        <v>0</v>
      </c>
      <c r="EX31" s="122">
        <f t="shared" si="28"/>
        <v>0</v>
      </c>
      <c r="EY31" s="123">
        <f t="shared" si="29"/>
        <v>0</v>
      </c>
    </row>
    <row r="32" spans="1:155" ht="58.9" customHeight="1" thickTop="1" thickBot="1" x14ac:dyDescent="0.45">
      <c r="B32" s="1">
        <f>COUNTIF(D$13:D32,D32)</f>
        <v>0</v>
      </c>
      <c r="C32" s="208">
        <f t="shared" si="0"/>
        <v>0</v>
      </c>
      <c r="D32" s="209"/>
      <c r="E32" s="188"/>
      <c r="F32" s="60"/>
      <c r="G32" s="189"/>
      <c r="H32" s="36"/>
      <c r="I32" s="18"/>
      <c r="J32" s="106" t="s">
        <v>231</v>
      </c>
      <c r="K32" s="106" t="s">
        <v>231</v>
      </c>
      <c r="L32" s="106" t="s">
        <v>231</v>
      </c>
      <c r="M32" s="37"/>
      <c r="N32" s="25"/>
      <c r="O32" s="32" t="s">
        <v>313</v>
      </c>
      <c r="P32" s="52" t="s">
        <v>313</v>
      </c>
      <c r="Q32" s="79"/>
      <c r="R32" s="81" t="s">
        <v>313</v>
      </c>
      <c r="S32" s="81" t="s">
        <v>313</v>
      </c>
      <c r="T32" s="81" t="s">
        <v>313</v>
      </c>
      <c r="U32" s="81" t="s">
        <v>313</v>
      </c>
      <c r="V32" s="81" t="s">
        <v>313</v>
      </c>
      <c r="W32" s="81" t="s">
        <v>313</v>
      </c>
      <c r="X32" s="81" t="s">
        <v>313</v>
      </c>
      <c r="Y32" s="32" t="s">
        <v>231</v>
      </c>
      <c r="Z32" s="18"/>
      <c r="AA32" s="38"/>
      <c r="AB32" s="101"/>
      <c r="AC32" s="29"/>
      <c r="AD32" s="54"/>
      <c r="AE32" s="27"/>
      <c r="AF32" s="27"/>
      <c r="AG32" s="30"/>
      <c r="AH32" s="57"/>
      <c r="AI32" s="3"/>
      <c r="AJ32" s="231" t="str">
        <f t="shared" si="1"/>
        <v>-</v>
      </c>
      <c r="AK32" s="232" t="str">
        <f t="shared" si="2"/>
        <v>-</v>
      </c>
      <c r="AL32" s="232" t="str">
        <f t="shared" si="3"/>
        <v>-</v>
      </c>
      <c r="AM32" s="232" t="str">
        <f t="shared" si="4"/>
        <v>-</v>
      </c>
      <c r="AN32" s="232" t="str">
        <f t="shared" si="5"/>
        <v>-</v>
      </c>
      <c r="AO32" s="232" t="str">
        <f t="shared" si="6"/>
        <v>-</v>
      </c>
      <c r="AP32" s="233" t="str">
        <f>IF(Y32="耐震補強工事中（対象外）","-",IF(AG32=リスト!$J$9,IF(AH32="","NG","OK"),"-"))</f>
        <v>-</v>
      </c>
      <c r="AQ32" s="63"/>
      <c r="AR32" s="214" t="str">
        <f t="shared" si="7"/>
        <v>対象外</v>
      </c>
      <c r="AS32" s="215"/>
      <c r="AT32" s="216"/>
      <c r="AU32" s="217" t="str">
        <f>IF($J32="屋体",$AV32+$AW32,"対象外")</f>
        <v>対象外</v>
      </c>
      <c r="AV32" s="218"/>
      <c r="AW32" s="219"/>
      <c r="AX32" s="258" t="s">
        <v>231</v>
      </c>
      <c r="AY32" s="87" t="s">
        <v>313</v>
      </c>
      <c r="AZ32" s="84" t="str">
        <f t="shared" si="31"/>
        <v/>
      </c>
      <c r="BB32" s="118" t="str">
        <f t="shared" si="8"/>
        <v>-</v>
      </c>
      <c r="BC32" s="163" t="str">
        <f t="shared" si="9"/>
        <v>-</v>
      </c>
      <c r="BD32" s="164" t="str">
        <f t="shared" si="10"/>
        <v>-</v>
      </c>
      <c r="BF32" s="174">
        <v>0</v>
      </c>
      <c r="BG32" s="175">
        <v>0</v>
      </c>
      <c r="BH32" s="176">
        <v>0</v>
      </c>
      <c r="BI32" s="177">
        <v>0</v>
      </c>
      <c r="BJ32" s="175">
        <v>0</v>
      </c>
      <c r="BK32" s="176">
        <v>0</v>
      </c>
      <c r="BL32" s="177">
        <v>0</v>
      </c>
      <c r="BM32" s="175">
        <v>0</v>
      </c>
      <c r="BN32" s="176">
        <v>0</v>
      </c>
      <c r="BO32" s="177">
        <v>0</v>
      </c>
      <c r="BP32" s="175">
        <v>0</v>
      </c>
      <c r="BQ32" s="176">
        <v>0</v>
      </c>
      <c r="BR32" s="177">
        <v>0</v>
      </c>
      <c r="BS32" s="175">
        <v>0</v>
      </c>
      <c r="BT32" s="178">
        <v>0</v>
      </c>
      <c r="BV32" s="225" t="str">
        <f t="shared" si="11"/>
        <v>-</v>
      </c>
      <c r="BW32" s="226" t="str">
        <f t="shared" si="12"/>
        <v>-</v>
      </c>
      <c r="BX32" s="226" t="str">
        <f t="shared" si="13"/>
        <v>-</v>
      </c>
      <c r="BY32" s="226" t="str">
        <f t="shared" si="14"/>
        <v>-</v>
      </c>
      <c r="BZ32" s="227" t="str">
        <f t="shared" si="15"/>
        <v>-</v>
      </c>
      <c r="CA32" s="255" t="str">
        <f t="shared" si="16"/>
        <v/>
      </c>
      <c r="CB32" s="138" t="s">
        <v>231</v>
      </c>
      <c r="CC32" s="140" t="s">
        <v>231</v>
      </c>
      <c r="CD32" s="141" t="s">
        <v>231</v>
      </c>
      <c r="CE32" s="141" t="s">
        <v>231</v>
      </c>
      <c r="CF32" s="141" t="s">
        <v>231</v>
      </c>
      <c r="CG32" s="141" t="s">
        <v>231</v>
      </c>
      <c r="CH32" s="141" t="s">
        <v>231</v>
      </c>
      <c r="CI32" s="141" t="s">
        <v>231</v>
      </c>
      <c r="CJ32" s="141" t="s">
        <v>231</v>
      </c>
      <c r="CK32" s="141" t="s">
        <v>231</v>
      </c>
      <c r="CL32" s="141" t="s">
        <v>231</v>
      </c>
      <c r="CM32" s="142" t="s">
        <v>231</v>
      </c>
      <c r="CN32" s="139" t="s">
        <v>231</v>
      </c>
      <c r="CO32" s="154" t="s">
        <v>231</v>
      </c>
      <c r="CP32" s="155" t="s">
        <v>231</v>
      </c>
      <c r="CQ32" s="155" t="s">
        <v>231</v>
      </c>
      <c r="CR32" s="155" t="s">
        <v>231</v>
      </c>
      <c r="CS32" s="156" t="s">
        <v>231</v>
      </c>
      <c r="CT32" s="147" t="s">
        <v>231</v>
      </c>
      <c r="CU32" s="143" t="s">
        <v>231</v>
      </c>
      <c r="CV32" s="144" t="s">
        <v>231</v>
      </c>
      <c r="CW32" s="145" t="s">
        <v>231</v>
      </c>
      <c r="CX32" s="143" t="s">
        <v>231</v>
      </c>
      <c r="CY32" s="144" t="s">
        <v>231</v>
      </c>
      <c r="CZ32" s="145" t="s">
        <v>231</v>
      </c>
      <c r="DA32" s="143" t="s">
        <v>231</v>
      </c>
      <c r="DB32" s="144" t="s">
        <v>231</v>
      </c>
      <c r="DC32" s="145" t="s">
        <v>231</v>
      </c>
      <c r="DD32" s="143" t="s">
        <v>231</v>
      </c>
      <c r="DE32" s="144" t="s">
        <v>231</v>
      </c>
      <c r="DF32" s="150" t="s">
        <v>231</v>
      </c>
      <c r="DH32" s="225" t="str">
        <f t="shared" si="33"/>
        <v>-</v>
      </c>
      <c r="DI32" s="226" t="str">
        <f t="shared" si="34"/>
        <v>-</v>
      </c>
      <c r="DJ32" s="226" t="str">
        <f t="shared" si="35"/>
        <v>-</v>
      </c>
      <c r="DK32" s="226" t="str">
        <f t="shared" si="36"/>
        <v>-</v>
      </c>
      <c r="DL32" s="226" t="str">
        <f t="shared" si="37"/>
        <v>-</v>
      </c>
      <c r="DM32" s="227" t="str">
        <f t="shared" si="32"/>
        <v>-</v>
      </c>
      <c r="DN32" s="255" t="str">
        <f t="shared" si="22"/>
        <v/>
      </c>
      <c r="DO32" s="138" t="s">
        <v>231</v>
      </c>
      <c r="DP32" s="139" t="s">
        <v>231</v>
      </c>
      <c r="DQ32" s="139" t="s">
        <v>231</v>
      </c>
      <c r="DR32" s="139" t="s">
        <v>231</v>
      </c>
      <c r="DS32" s="139" t="s">
        <v>231</v>
      </c>
      <c r="DT32" s="139" t="s">
        <v>231</v>
      </c>
      <c r="DU32" s="139" t="s">
        <v>231</v>
      </c>
      <c r="DV32" s="139" t="s">
        <v>231</v>
      </c>
      <c r="DW32" s="139" t="s">
        <v>231</v>
      </c>
      <c r="DX32" s="139" t="s">
        <v>231</v>
      </c>
      <c r="DY32" s="139" t="s">
        <v>231</v>
      </c>
      <c r="DZ32" s="139" t="s">
        <v>231</v>
      </c>
      <c r="EA32" s="139" t="s">
        <v>231</v>
      </c>
      <c r="EB32" s="139" t="s">
        <v>231</v>
      </c>
      <c r="EC32" s="139" t="s">
        <v>231</v>
      </c>
      <c r="ED32" s="139" t="s">
        <v>231</v>
      </c>
      <c r="EE32" s="245" t="s">
        <v>231</v>
      </c>
      <c r="EF32" s="245" t="s">
        <v>231</v>
      </c>
      <c r="EG32" s="245" t="s">
        <v>231</v>
      </c>
      <c r="EH32" s="246" t="s">
        <v>231</v>
      </c>
      <c r="EJ32" s="239" t="str">
        <f t="shared" si="38"/>
        <v>-</v>
      </c>
      <c r="EK32" s="240" t="str">
        <f>IF(B32=1,IF(Q32="","-",IF(DO32=リスト!$AF$3,"OK",IF(DP32="↓リストから選択","NG","OK"))),"-")</f>
        <v>-</v>
      </c>
      <c r="EL32" s="240" t="str">
        <f>IF($B32=1,IF(Q32="","-",IF(DQ32=リスト!$AF$3,"OK",IF(DR32="↓リストから選択","NG","OK"))),"-")</f>
        <v>-</v>
      </c>
      <c r="EM32" s="240" t="str">
        <f>IF($B32=1,IF(Q32="","-",IF(DS32=リスト!$AF$3,"OK",IF(DT32="↓リストから選択","NG","OK"))),"-")</f>
        <v>-</v>
      </c>
      <c r="EN32" s="240" t="str">
        <f>IF($B32=1,IF(Q32="","-",IF(DU32=リスト!$AF$3,"OK",IF(DV32="↓リストから選択","NG","OK"))),"-")</f>
        <v>-</v>
      </c>
      <c r="EO32" s="240" t="str">
        <f>IF($B32=1,IF(Q32="","-",IF(DW32=リスト!$AF$3,"OK",IF(DX32="↓リストから選択","NG","OK"))),"-")</f>
        <v>-</v>
      </c>
      <c r="EP32" s="240" t="str">
        <f>IF($B32=1,IF(Q32="","-",IF(DY32=リスト!$AF$3,"OK",IF(DZ32="↓リストから選択","NG","OK"))),"-")</f>
        <v>-</v>
      </c>
      <c r="EQ32" s="240" t="str">
        <f>IF($B32=1,IF(Q32="","-",IF(EA32=リスト!$AF$3,"OK",IF(EB32="↓リストから選択","NG","OK"))),"-")</f>
        <v>-</v>
      </c>
      <c r="ER32" s="240" t="str">
        <f>IF($B32=1,IF(Q32="","-",IF(EC32=リスト!$AF$3,"OK",IF(ED32="↓リストから選択","NG","OK"))),"-")</f>
        <v>-</v>
      </c>
      <c r="ES32" s="241" t="str">
        <f t="shared" si="39"/>
        <v>-</v>
      </c>
      <c r="EU32" s="128">
        <f t="shared" si="25"/>
        <v>0</v>
      </c>
      <c r="EV32" s="122">
        <f t="shared" si="26"/>
        <v>0</v>
      </c>
      <c r="EW32" s="122">
        <f t="shared" si="27"/>
        <v>0</v>
      </c>
      <c r="EX32" s="122">
        <f t="shared" si="28"/>
        <v>0</v>
      </c>
      <c r="EY32" s="123">
        <f t="shared" si="29"/>
        <v>0</v>
      </c>
    </row>
    <row r="33" spans="2:69" x14ac:dyDescent="0.4">
      <c r="B33" s="1"/>
      <c r="C33" s="1"/>
      <c r="D33" s="1"/>
      <c r="E33" s="1"/>
      <c r="F33" s="1"/>
      <c r="G33" s="39"/>
      <c r="H33" s="39"/>
      <c r="I33" s="3"/>
      <c r="J33" s="3"/>
      <c r="K33" s="3"/>
      <c r="L33" s="3"/>
      <c r="M33" s="39"/>
      <c r="N33" s="4"/>
      <c r="O33" s="4"/>
      <c r="P33" s="4"/>
      <c r="Q33" s="4"/>
      <c r="R33" s="4"/>
      <c r="S33" s="4"/>
      <c r="T33" s="4"/>
      <c r="U33" s="4"/>
      <c r="V33" s="4"/>
      <c r="W33" s="4"/>
      <c r="X33" s="4"/>
      <c r="Y33" s="4"/>
      <c r="Z33" s="3"/>
      <c r="AA33" s="4"/>
      <c r="AB33" s="4"/>
      <c r="AC33" s="3"/>
      <c r="AD33" s="4"/>
      <c r="AE33" s="4"/>
      <c r="AF33" s="4"/>
      <c r="AG33" s="4"/>
      <c r="AH33" s="4"/>
      <c r="AI33" s="3"/>
      <c r="AJ33" s="4"/>
      <c r="AK33" s="4"/>
      <c r="AL33" s="4"/>
      <c r="AM33" s="4"/>
      <c r="AN33" s="4"/>
      <c r="AO33" s="4"/>
      <c r="AP33" s="4"/>
      <c r="AQ33" s="4"/>
      <c r="AR33" s="1"/>
      <c r="AS33" s="1"/>
      <c r="AT33" s="1"/>
      <c r="AU33" s="1"/>
    </row>
    <row r="34" spans="2:69" x14ac:dyDescent="0.4">
      <c r="B34" s="1"/>
      <c r="C34" s="1"/>
      <c r="D34" s="1"/>
      <c r="E34" s="1"/>
      <c r="F34" s="1"/>
      <c r="G34" s="3"/>
      <c r="H34" s="3"/>
      <c r="I34" s="3"/>
      <c r="J34" s="3"/>
      <c r="K34" s="3"/>
      <c r="L34" s="3"/>
      <c r="M34" s="3"/>
      <c r="N34" s="4"/>
      <c r="O34" s="4"/>
      <c r="P34" s="4"/>
      <c r="Q34" s="4"/>
      <c r="R34" s="4"/>
      <c r="S34" s="4"/>
      <c r="T34" s="4"/>
      <c r="U34" s="4"/>
      <c r="V34" s="4"/>
      <c r="W34" s="4"/>
      <c r="X34" s="4"/>
      <c r="Y34" s="4"/>
      <c r="Z34" s="3"/>
      <c r="AA34" s="4"/>
      <c r="AB34" s="4"/>
      <c r="AC34" s="3"/>
      <c r="AD34" s="4"/>
      <c r="AE34" s="4"/>
      <c r="AF34" s="4"/>
      <c r="AG34" s="4"/>
      <c r="AH34" s="4"/>
      <c r="AI34" s="3"/>
      <c r="AJ34" s="4"/>
      <c r="AK34" s="4"/>
      <c r="AL34" s="4"/>
      <c r="AM34" s="4"/>
      <c r="AN34" s="4"/>
      <c r="AO34" s="4"/>
      <c r="AP34" s="4"/>
      <c r="AQ34" s="4"/>
      <c r="AR34" s="1"/>
      <c r="AS34" s="1"/>
      <c r="AT34" s="1"/>
      <c r="AU34" s="1"/>
    </row>
    <row r="35" spans="2:69" x14ac:dyDescent="0.4">
      <c r="B35" s="1"/>
      <c r="C35" s="1"/>
      <c r="D35" s="1"/>
      <c r="G35" s="3"/>
      <c r="H35" s="3"/>
      <c r="I35" s="3"/>
      <c r="J35" s="3"/>
      <c r="K35" s="3"/>
      <c r="L35" s="3"/>
      <c r="M35" s="3"/>
      <c r="N35" s="4"/>
      <c r="O35" s="4"/>
      <c r="P35" s="4"/>
      <c r="Q35" s="4"/>
      <c r="R35" s="4"/>
      <c r="S35" s="4"/>
      <c r="T35" s="4"/>
      <c r="U35" s="4"/>
      <c r="V35" s="4"/>
      <c r="W35" s="4"/>
      <c r="X35" s="4"/>
      <c r="Y35" s="4"/>
      <c r="Z35" s="3"/>
      <c r="AA35" s="4"/>
      <c r="AB35" s="4"/>
      <c r="AC35" s="3"/>
      <c r="AD35" s="4"/>
      <c r="AE35" s="4"/>
      <c r="AF35" s="4"/>
      <c r="AG35" s="4"/>
      <c r="AH35" s="4"/>
      <c r="AI35" s="3"/>
      <c r="AJ35" s="4"/>
      <c r="AK35" s="4"/>
      <c r="AL35" s="4"/>
      <c r="AM35" s="4"/>
      <c r="AN35" s="4"/>
      <c r="AO35" s="4"/>
      <c r="AP35" s="4"/>
      <c r="AQ35" s="4"/>
      <c r="AR35" s="88"/>
      <c r="AS35" s="202"/>
      <c r="AT35" s="202"/>
      <c r="AU35" s="202"/>
      <c r="AV35" s="202"/>
      <c r="AW35" s="202"/>
      <c r="AX35" s="202"/>
      <c r="AY35" s="202"/>
      <c r="AZ35" s="202"/>
      <c r="BA35" s="202"/>
      <c r="BB35" s="202"/>
      <c r="BC35" s="202"/>
      <c r="BD35" s="202"/>
    </row>
    <row r="36" spans="2:69" ht="26.45" customHeight="1" x14ac:dyDescent="0.4">
      <c r="AR36" s="88"/>
      <c r="AS36" s="202"/>
      <c r="AT36" s="202"/>
      <c r="AU36" s="202"/>
      <c r="AV36" s="202"/>
      <c r="AW36" s="202"/>
      <c r="AX36" s="202"/>
      <c r="AY36" s="202"/>
      <c r="AZ36" s="202"/>
      <c r="BA36" s="202"/>
      <c r="BB36" s="202"/>
      <c r="BC36" s="202"/>
      <c r="BD36" s="202"/>
      <c r="BF36" s="105"/>
      <c r="BG36" s="105"/>
      <c r="BH36" s="105"/>
      <c r="BI36" s="105"/>
      <c r="BJ36" s="105"/>
      <c r="BK36" s="105"/>
      <c r="BL36" s="105"/>
      <c r="BM36" s="105"/>
      <c r="BN36" s="105"/>
      <c r="BO36" s="105"/>
      <c r="BP36" s="105"/>
      <c r="BQ36" s="105"/>
    </row>
    <row r="37" spans="2:69" x14ac:dyDescent="0.4">
      <c r="AR37" s="88"/>
      <c r="AS37" s="202"/>
      <c r="AT37" s="202"/>
      <c r="AU37" s="202"/>
      <c r="AV37" s="202"/>
      <c r="AW37" s="202"/>
      <c r="AX37" s="202"/>
      <c r="AY37" s="202"/>
      <c r="AZ37" s="202"/>
      <c r="BA37" s="202"/>
      <c r="BB37" s="202"/>
      <c r="BC37" s="202"/>
      <c r="BD37" s="202"/>
      <c r="BF37" s="105"/>
      <c r="BG37" s="105"/>
      <c r="BH37" s="105"/>
      <c r="BI37" s="105"/>
      <c r="BJ37" s="105"/>
      <c r="BK37" s="105"/>
      <c r="BL37" s="105"/>
      <c r="BM37" s="105"/>
      <c r="BN37" s="105"/>
      <c r="BO37" s="105"/>
      <c r="BP37" s="105"/>
      <c r="BQ37" s="105"/>
    </row>
    <row r="38" spans="2:69" ht="26.45" customHeight="1" x14ac:dyDescent="0.4">
      <c r="AR38" s="88"/>
      <c r="AS38" s="202"/>
      <c r="AT38" s="202"/>
      <c r="AU38" s="202"/>
      <c r="AV38" s="202"/>
      <c r="AW38" s="202"/>
      <c r="AX38" s="202"/>
      <c r="AY38" s="202"/>
      <c r="AZ38" s="202"/>
      <c r="BA38" s="202"/>
      <c r="BB38" s="202"/>
      <c r="BC38" s="202"/>
      <c r="BD38" s="202"/>
      <c r="BF38" s="105"/>
      <c r="BG38" s="105"/>
      <c r="BH38" s="105"/>
      <c r="BI38" s="105"/>
      <c r="BJ38" s="105"/>
      <c r="BK38" s="105"/>
      <c r="BL38" s="105"/>
      <c r="BM38" s="105"/>
      <c r="BN38" s="105"/>
      <c r="BO38" s="105"/>
      <c r="BP38" s="105"/>
      <c r="BQ38" s="105"/>
    </row>
    <row r="39" spans="2:69" ht="26.45" customHeight="1" x14ac:dyDescent="0.4">
      <c r="AR39" s="88"/>
      <c r="AS39" s="202"/>
      <c r="AT39" s="202"/>
      <c r="AU39" s="202"/>
      <c r="AV39" s="202"/>
      <c r="AW39" s="202"/>
      <c r="AX39" s="202"/>
      <c r="AY39" s="202"/>
      <c r="AZ39" s="202"/>
      <c r="BA39" s="202"/>
      <c r="BB39" s="202"/>
      <c r="BC39" s="202"/>
      <c r="BD39" s="202"/>
      <c r="BF39" s="105"/>
      <c r="BG39" s="105"/>
      <c r="BH39" s="105"/>
      <c r="BI39" s="105"/>
      <c r="BJ39" s="105"/>
      <c r="BK39" s="105"/>
      <c r="BL39" s="105"/>
      <c r="BM39" s="105"/>
      <c r="BN39" s="105"/>
      <c r="BO39" s="105"/>
      <c r="BP39" s="105"/>
      <c r="BQ39" s="105"/>
    </row>
    <row r="40" spans="2:69" ht="26.45" customHeight="1" x14ac:dyDescent="0.4">
      <c r="AR40" s="88"/>
      <c r="AS40" s="202"/>
      <c r="AT40" s="202"/>
      <c r="AU40" s="202"/>
      <c r="AV40" s="202"/>
      <c r="AW40" s="202"/>
      <c r="AX40" s="202"/>
      <c r="AY40" s="202"/>
      <c r="AZ40" s="202"/>
      <c r="BA40" s="202"/>
      <c r="BB40" s="202"/>
      <c r="BC40" s="202"/>
      <c r="BD40" s="202"/>
      <c r="BF40" s="105"/>
      <c r="BG40" s="105"/>
      <c r="BH40" s="105"/>
      <c r="BI40" s="105"/>
      <c r="BJ40" s="105"/>
      <c r="BK40" s="105"/>
      <c r="BL40" s="105"/>
      <c r="BM40" s="105"/>
      <c r="BN40" s="105"/>
      <c r="BO40" s="105"/>
      <c r="BP40" s="105"/>
      <c r="BQ40" s="105"/>
    </row>
    <row r="41" spans="2:69" x14ac:dyDescent="0.4">
      <c r="BF41" s="105"/>
      <c r="BG41" s="105"/>
      <c r="BH41" s="105"/>
      <c r="BI41" s="105"/>
      <c r="BJ41" s="105"/>
      <c r="BK41" s="105"/>
      <c r="BL41" s="105"/>
      <c r="BM41" s="105"/>
      <c r="BN41" s="105"/>
      <c r="BO41" s="105"/>
      <c r="BP41" s="105"/>
      <c r="BQ41" s="105"/>
    </row>
    <row r="42" spans="2:69" x14ac:dyDescent="0.4">
      <c r="BF42" s="105"/>
      <c r="BG42" s="105"/>
      <c r="BH42" s="105"/>
      <c r="BI42" s="105"/>
      <c r="BJ42" s="105"/>
      <c r="BK42" s="105"/>
      <c r="BL42" s="105"/>
      <c r="BM42" s="105"/>
      <c r="BN42" s="105"/>
      <c r="BO42" s="105"/>
      <c r="BP42" s="105"/>
      <c r="BQ42" s="105"/>
    </row>
    <row r="43" spans="2:69" x14ac:dyDescent="0.4">
      <c r="BF43" s="105"/>
      <c r="BG43" s="105"/>
      <c r="BH43" s="105"/>
      <c r="BI43" s="105"/>
      <c r="BJ43" s="105"/>
      <c r="BK43" s="105"/>
      <c r="BL43" s="105"/>
      <c r="BM43" s="105"/>
      <c r="BN43" s="105"/>
      <c r="BO43" s="105"/>
      <c r="BP43" s="105"/>
      <c r="BQ43" s="105"/>
    </row>
  </sheetData>
  <protectedRanges>
    <protectedRange sqref="D4:F10 B13:AI32 AQ13:AU32" name="範囲1_1"/>
    <protectedRange sqref="BF12:CA12" name="範囲1"/>
    <protectedRange sqref="AJ13:AP32" name="範囲1_1_1"/>
  </protectedRanges>
  <mergeCells count="93">
    <mergeCell ref="D4:E4"/>
    <mergeCell ref="D5:E5"/>
    <mergeCell ref="DO5:ED7"/>
    <mergeCell ref="EE5:EH7"/>
    <mergeCell ref="D6:E6"/>
    <mergeCell ref="D7:E7"/>
    <mergeCell ref="J7:O7"/>
    <mergeCell ref="CB7:CT8"/>
    <mergeCell ref="D8:E8"/>
    <mergeCell ref="AR8:AW9"/>
    <mergeCell ref="DP8:DP12"/>
    <mergeCell ref="BL9:BN11"/>
    <mergeCell ref="BO9:BQ11"/>
    <mergeCell ref="BR9:BT11"/>
    <mergeCell ref="BV9:BZ11"/>
    <mergeCell ref="EG8:EG12"/>
    <mergeCell ref="EH8:EH12"/>
    <mergeCell ref="DW8:DW12"/>
    <mergeCell ref="DX8:DX12"/>
    <mergeCell ref="DY8:DY12"/>
    <mergeCell ref="DZ8:DZ12"/>
    <mergeCell ref="EA8:EA12"/>
    <mergeCell ref="EB8:EB12"/>
    <mergeCell ref="N9:N10"/>
    <mergeCell ref="EC8:EC12"/>
    <mergeCell ref="ED8:ED12"/>
    <mergeCell ref="EE8:EE12"/>
    <mergeCell ref="EF8:EF12"/>
    <mergeCell ref="DQ8:DQ12"/>
    <mergeCell ref="DR8:DR12"/>
    <mergeCell ref="DS8:DS12"/>
    <mergeCell ref="DT8:DT12"/>
    <mergeCell ref="DU8:DU12"/>
    <mergeCell ref="DV8:DV12"/>
    <mergeCell ref="AX8:AZ9"/>
    <mergeCell ref="BB8:BD8"/>
    <mergeCell ref="CU8:CW10"/>
    <mergeCell ref="DD8:DF10"/>
    <mergeCell ref="DO8:DO12"/>
    <mergeCell ref="D9:E9"/>
    <mergeCell ref="J9:J10"/>
    <mergeCell ref="K9:K10"/>
    <mergeCell ref="L9:L10"/>
    <mergeCell ref="M9:M10"/>
    <mergeCell ref="CH11:CH12"/>
    <mergeCell ref="CI11:CI12"/>
    <mergeCell ref="CJ11:CJ12"/>
    <mergeCell ref="CK11:CK12"/>
    <mergeCell ref="O9:O10"/>
    <mergeCell ref="AB9:AC10"/>
    <mergeCell ref="BB9:BB11"/>
    <mergeCell ref="BC9:BD11"/>
    <mergeCell ref="BF9:BH11"/>
    <mergeCell ref="BI9:BK11"/>
    <mergeCell ref="DA9:DC10"/>
    <mergeCell ref="AY10:AZ10"/>
    <mergeCell ref="DH10:DM10"/>
    <mergeCell ref="R11:X11"/>
    <mergeCell ref="AJ11:AP11"/>
    <mergeCell ref="CC11:CC12"/>
    <mergeCell ref="CD11:CD12"/>
    <mergeCell ref="CE11:CE12"/>
    <mergeCell ref="CF11:CF12"/>
    <mergeCell ref="CG11:CG12"/>
    <mergeCell ref="CB9:CB12"/>
    <mergeCell ref="CC9:CM10"/>
    <mergeCell ref="CN9:CN12"/>
    <mergeCell ref="CO9:CS10"/>
    <mergeCell ref="CT9:CT12"/>
    <mergeCell ref="CX9:CZ10"/>
    <mergeCell ref="CY11:CY12"/>
    <mergeCell ref="CL11:CL12"/>
    <mergeCell ref="CM11:CM12"/>
    <mergeCell ref="CO11:CO12"/>
    <mergeCell ref="CP11:CP12"/>
    <mergeCell ref="CQ11:CQ12"/>
    <mergeCell ref="CR11:CR12"/>
    <mergeCell ref="DF11:DF12"/>
    <mergeCell ref="DH11:DH12"/>
    <mergeCell ref="DI11:DM11"/>
    <mergeCell ref="EJ11:ES11"/>
    <mergeCell ref="G12:H12"/>
    <mergeCell ref="CZ11:CZ12"/>
    <mergeCell ref="DA11:DA12"/>
    <mergeCell ref="DB11:DB12"/>
    <mergeCell ref="DC11:DC12"/>
    <mergeCell ref="DD11:DD12"/>
    <mergeCell ref="DE11:DE12"/>
    <mergeCell ref="CS11:CS12"/>
    <mergeCell ref="CU11:CU12"/>
    <mergeCell ref="CV11:CV12"/>
    <mergeCell ref="CW11:CW12"/>
    <mergeCell ref="CX11:CX12"/>
  </mergeCells>
  <phoneticPr fontId="3"/>
  <conditionalFormatting sqref="J9:O10">
    <cfRule type="expression" dxfId="59" priority="8">
      <formula>J9="NG"</formula>
    </cfRule>
  </conditionalFormatting>
  <conditionalFormatting sqref="Z13:Z32 AD13:AD32">
    <cfRule type="expression" dxfId="58" priority="33">
      <formula>$I13&lt;&gt;"旧"</formula>
    </cfRule>
  </conditionalFormatting>
  <conditionalFormatting sqref="AA13:AA32">
    <cfRule type="expression" dxfId="56" priority="30">
      <formula>$Z13&lt;&gt;"実施済"</formula>
    </cfRule>
  </conditionalFormatting>
  <conditionalFormatting sqref="AB13:AB32">
    <cfRule type="expression" dxfId="55" priority="35">
      <formula>$Z13&lt;&gt;"未実施"</formula>
    </cfRule>
  </conditionalFormatting>
  <conditionalFormatting sqref="AC13:AC32">
    <cfRule type="expression" dxfId="54" priority="34">
      <formula>$AB13&lt;&gt;"６．その他（右欄に具体的な理由を記載）"</formula>
    </cfRule>
  </conditionalFormatting>
  <conditionalFormatting sqref="AE13:AG32">
    <cfRule type="expression" dxfId="53" priority="31">
      <formula>AND($AD13&lt;&gt;"４．診断未実施のため不明",$AD13&lt;&gt;"３．耐震性なし")</formula>
    </cfRule>
  </conditionalFormatting>
  <conditionalFormatting sqref="AH13:AH32">
    <cfRule type="expression" dxfId="52" priority="32">
      <formula>AND($AG13&lt;&gt;"７．その他（右欄に具体的な理由を記載）")</formula>
    </cfRule>
  </conditionalFormatting>
  <conditionalFormatting sqref="AJ13:AP32">
    <cfRule type="expression" dxfId="51" priority="5">
      <formula>AJ13="NG"</formula>
    </cfRule>
  </conditionalFormatting>
  <conditionalFormatting sqref="AR13:AW32">
    <cfRule type="expression" dxfId="50" priority="27">
      <formula>$AR13="対象外"</formula>
    </cfRule>
  </conditionalFormatting>
  <conditionalFormatting sqref="AZ13:AZ32 DO13:EH32">
    <cfRule type="expression" dxfId="49" priority="26">
      <formula>OR($B13&lt;&gt;1,AND($B13=1,$Q13=""))</formula>
    </cfRule>
  </conditionalFormatting>
  <conditionalFormatting sqref="BB13:BD32">
    <cfRule type="expression" dxfId="48" priority="4">
      <formula>BB13="NG"</formula>
    </cfRule>
  </conditionalFormatting>
  <conditionalFormatting sqref="BF13:BT32">
    <cfRule type="cellIs" dxfId="47" priority="22" operator="greaterThan">
      <formula>0</formula>
    </cfRule>
  </conditionalFormatting>
  <conditionalFormatting sqref="BR13:BT32">
    <cfRule type="expression" dxfId="46" priority="24">
      <formula>$O13="４．無し"</formula>
    </cfRule>
  </conditionalFormatting>
  <conditionalFormatting sqref="BV13:BZ32">
    <cfRule type="expression" dxfId="45" priority="3">
      <formula>BV13="NG"</formula>
    </cfRule>
  </conditionalFormatting>
  <conditionalFormatting sqref="CB13:CS32">
    <cfRule type="expression" dxfId="44" priority="23">
      <formula>OR($B13&lt;&gt;1,AND($B13=1,$Q13=""))</formula>
    </cfRule>
  </conditionalFormatting>
  <conditionalFormatting sqref="CB13:DF32">
    <cfRule type="expression" dxfId="43" priority="25">
      <formula>$K13="幼稚園"</formula>
    </cfRule>
  </conditionalFormatting>
  <conditionalFormatting sqref="CC13:CM32">
    <cfRule type="expression" dxfId="42" priority="21">
      <formula>$CB13="② 計画や方針等はない"</formula>
    </cfRule>
  </conditionalFormatting>
  <conditionalFormatting sqref="DD13:DF32">
    <cfRule type="expression" dxfId="41" priority="6">
      <formula>$N13="1階建て"</formula>
    </cfRule>
  </conditionalFormatting>
  <conditionalFormatting sqref="DH13:DM32">
    <cfRule type="expression" dxfId="40" priority="2">
      <formula>DH13="NG"</formula>
    </cfRule>
  </conditionalFormatting>
  <conditionalFormatting sqref="DO13:EH32">
    <cfRule type="expression" dxfId="39" priority="7">
      <formula>$K13="幼稚園"</formula>
    </cfRule>
  </conditionalFormatting>
  <conditionalFormatting sqref="DP13:DP32">
    <cfRule type="expression" dxfId="38" priority="20">
      <formula>$DO13="整備済み"</formula>
    </cfRule>
  </conditionalFormatting>
  <conditionalFormatting sqref="DR13:DR32">
    <cfRule type="expression" dxfId="37" priority="19">
      <formula>$DQ13="整備済み"</formula>
    </cfRule>
  </conditionalFormatting>
  <conditionalFormatting sqref="DT13:DT32">
    <cfRule type="expression" dxfId="36" priority="18">
      <formula>$DS13="整備済み"</formula>
    </cfRule>
  </conditionalFormatting>
  <conditionalFormatting sqref="DV13:DV32">
    <cfRule type="expression" dxfId="35" priority="17">
      <formula>$DU13="整備済み"</formula>
    </cfRule>
  </conditionalFormatting>
  <conditionalFormatting sqref="DX13:DX32">
    <cfRule type="expression" dxfId="34" priority="16">
      <formula>$DW13="整備済み"</formula>
    </cfRule>
  </conditionalFormatting>
  <conditionalFormatting sqref="DZ13:DZ32">
    <cfRule type="expression" dxfId="33" priority="15">
      <formula>$DY13="整備済み"</formula>
    </cfRule>
  </conditionalFormatting>
  <conditionalFormatting sqref="EB13:EB32">
    <cfRule type="expression" dxfId="32" priority="14">
      <formula>$EA13="整備済み"</formula>
    </cfRule>
  </conditionalFormatting>
  <conditionalFormatting sqref="ED13:ED32">
    <cfRule type="expression" dxfId="31" priority="13">
      <formula>$EC13="整備済み"</formula>
    </cfRule>
  </conditionalFormatting>
  <conditionalFormatting sqref="EJ13:ES32">
    <cfRule type="expression" dxfId="30" priority="1">
      <formula>EJ13="NG"</formula>
    </cfRule>
  </conditionalFormatting>
  <dataValidations count="29">
    <dataValidation allowBlank="1" showInputMessage="1" showErrorMessage="1" prompt="以下の項目から該当するものを選択してください。_x000a_なお、複数の点検を完了している場合は、上の項目を選択してください。_x000a_・「学校教職員等による点検　（過去１年以内に実施したもの）」、_x000a_・「専門家（又は学校設置者内の専門知識を有する者）による点検　（過去３年以内に実施したもの）」_x000a_・「専門家（又は学校設置者内の専門知識を有する者）による点検（耐震性点検の項目）」_x000a_・未点検（全ての項目を完了していない場合を含む）_x000a_（3つの点検の定義は、記入要領参照）" sqref="AX12" xr:uid="{7F0C1E64-8C8B-4310-8EDF-5E4B6196DA0D}"/>
    <dataValidation allowBlank="1" showInputMessage="1" showErrorMessage="1" prompt="ガイドブックの点検チェックリスト（学校設置者用）P37～40のうち、『点検種類が「耐震性（耐震性一斉点検）」の項目』、『Ⅳ外壁（外装材）（２）ラスシートモルタル等の項目』及び『耐震性点検に関し、学校設置者が必要と判断した項目』について、専門家（又は学校設置者内の専門知識を有する者）による耐震点検の結果、耐震対策が不要又は全ての項目の耐震対策が完了している場合は、○を選択" sqref="AY12" xr:uid="{BEF5182A-7171-49BF-9A1C-F00FC087C755}"/>
    <dataValidation allowBlank="1" showInputMessage="1" showErrorMessage="1" prompt="「照明・バスケットゴールの全ての落下防止対策実施済」とは、照明器具・バスケットゴールの全てに対して、補強・再設置などの対策を実施済の棟数又は耐震点検の結果、すでに対策が実施されていた棟数" sqref="AV12" xr:uid="{4706BF1F-7496-4F75-9869-01A016A2FE1C}"/>
    <dataValidation allowBlank="1" showInputMessage="1" showErrorMessage="1" prompt="「落下防止対策実施済み」とは、吊り天井・照明器具・バスケットゴールの全てに対して、補強・再設置などの対策（吊り天井については、国土交通省が２０１４年（平成２６年）４月に施行された技術基準を満たす対策。撤去を除く。）を実施した又は耐震点検の結果、すでに対策が実施されていた棟数" sqref="AS12" xr:uid="{B3EC06AF-38CB-4BA6-968A-EC0DD9902636}"/>
    <dataValidation allowBlank="1" showInputMessage="1" showErrorMessage="1" prompt="屋内運動場等：屋内運動場・武道場・講堂・屋内プールとして使用する大規模空間（高さか６ｍを超える又は面積が２００㎡を超える空間）" sqref="AR8:AW9" xr:uid="{18F57218-52F4-46FF-BF18-843602B5B7EB}"/>
    <dataValidation allowBlank="1" showInputMessage="1" showErrorMessage="1" prompt="管理諸室等_x000a_校長室、職員室、保健室等の通常、児童生徒が授業で使用することを想定していない管理部門に係る室" sqref="BO9:BQ11" xr:uid="{CE489F3C-8C75-4DCD-A2C7-64C5C47C4EF6}"/>
    <dataValidation allowBlank="1" showInputMessage="1" showErrorMessage="1" prompt="屋内運動場_x000a_体育館、武道場など生徒児童等が運動に供する室" sqref="BL9:BN11" xr:uid="{5637A92B-1307-4A0B-8FEC-F13A04F42B8F}"/>
    <dataValidation allowBlank="1" showInputMessage="1" showErrorMessage="1" prompt="特別教室_x000a_音楽室、図書室、視聴覚室（コンピュータ室）など特定の目的のために利用する教室及び多目的室等の多様な目的のために利用する教室（準備室を含む）_x000a_※多目的室等のうち、体育館、武道場などの利用も想定している室については、「屋内運動場」に計上してください（二重計上することがないよう注意）。" sqref="BI9:BK11" xr:uid="{E7F3E8EC-8AC8-4522-BB40-71E606242C85}"/>
    <dataValidation allowBlank="1" showInputMessage="1" showErrorMessage="1" prompt="普通教室_x000a_通常、児童生徒がホームルームや学級会で使用する教室" sqref="BF9:BH11" xr:uid="{F7A01BAD-7248-4DA6-9A75-3390A2CD67E3}"/>
    <dataValidation allowBlank="1" showInputMessage="1" showErrorMessage="1" prompt="左欄で「７．その他」を選択した場合は、具体の理由等を記載してください。（回答必須）" sqref="AH13:AH32" xr:uid="{BA0B6EB5-F6F0-4239-9CCB-C64E3E937DEB}"/>
    <dataValidation allowBlank="1" showInputMessage="1" showErrorMessage="1" prompt="左欄で「６．その他（右欄に具体的な理由を記載）」を選択した場合は具体的な理由を記載してください。" sqref="AC13:AC32" xr:uid="{97AC966D-C705-41E5-BFB2-6A16CFBC4C5C}"/>
    <dataValidation allowBlank="1" showInputMessage="1" showErrorMessage="1" prompt="「耐震診断」欄が、「実施済」の場合は_x000a_補強前のIｓ値を記載してください。" sqref="AA13:AA32" xr:uid="{43CDFBC8-6E25-4784-BC44-99A4AC744DA1}"/>
    <dataValidation allowBlank="1" showInputMessage="1" showErrorMessage="1" prompt="番地以降の記載は不要です。" sqref="Q13:Q32" xr:uid="{4AC651BB-10AD-4806-88EF-393C71887F2D}"/>
    <dataValidation allowBlank="1" showInputMessage="1" showErrorMessage="1" prompt="指定避難所等や(17)の登録の有無に関わらず、水・食料・毛布等の支援物資を備蓄しており、必要があれば地域住民や帰宅困難者等に積極的に提供する予定がある場合は○を選択してください。" sqref="EH8:EH12" xr:uid="{5C1CBCE8-8413-4731-AF64-93B2D1184FBE}"/>
    <dataValidation allowBlank="1" showInputMessage="1" showErrorMessage="1" prompt="現時点で指定避難所等や(17)の登録はされていないが、今後、地方公共団体から避難所指定又は受入れ施設等として登録することを要請された場合は積極的に協力していく予定である場合（自ら地方公共団体に働きかけて登録する場合を含む。）" sqref="EG8:EG12" xr:uid="{8A4CD379-E8E7-4686-A030-5FB114C46796}"/>
    <dataValidation allowBlank="1" showInputMessage="1" showErrorMessage="1" prompt="指定避難所等や(17)の登録の有無に関わらず、学内の防災計画等で自学施設を「災害発生時に地域住民や帰宅困難者等を受入れる施設」として規定している。（大学のHP等で公開されていることが望ましい。）" sqref="EF8:EF12" xr:uid="{78DBEC90-4CF6-4FED-8454-160FC8805A62}"/>
    <dataValidation allowBlank="1" showInputMessage="1" showErrorMessage="1" prompt="指定避難所等の有無に関わらず帰宅困難者等の受入れ施設等として地方公共団体へ登録されている。（地方公共団体のHP等で公開されている。）" sqref="EE8:EE12" xr:uid="{D6F1FFE9-BC21-47CB-94C8-4A5272856913}"/>
    <dataValidation allowBlank="1" showInputMessage="1" showErrorMessage="1" prompt="要配慮児童生徒等が入学等を予定している学校における整備を他の学校における整備よりも優先する、エレベーターよりもまずはバリアフリートイレ※の設置を優先する等、何らかの優先順位付けの判断がされているかという観点" sqref="CE11" xr:uid="{504D1EF4-00B5-4351-8FBD-E2F2AFD67E1C}"/>
    <dataValidation allowBlank="1" showInputMessage="1" showErrorMessage="1" prompt="計画策定にあたり、現状の在籍数や将来推計等を考慮したかどうかという観点" sqref="CC11" xr:uid="{ABDBD310-FC37-45E4-8D64-E4F056A3D6C9}"/>
    <dataValidation allowBlank="1" showInputMessage="1" showErrorMessage="1" promptTitle="該当地域を確認してください。" prompt="クリックすると該当地域が確認できるホームページに移動します。" sqref="R12:X12" xr:uid="{C50FE1C6-4EE2-47A7-86E4-D07FBEBBBDAD}"/>
    <dataValidation type="list" allowBlank="1" showInputMessage="1" showErrorMessage="1" prompt="実施済み又は対策不要の場合は、○_x000a_未実施の場合は、－を選択" sqref="AY13:AY32" xr:uid="{1A579A4C-BC4B-40E0-A19C-9FC8129B3904}">
      <formula1>"（リストから選択）,○,-"</formula1>
    </dataValidation>
    <dataValidation type="list" allowBlank="1" showInputMessage="1" showErrorMessage="1" prompt="指定地域に_x000a_該当する場合は○_x000a_該当しない場合は－を選択" sqref="W13" xr:uid="{EE95CFBA-9AB0-4F48-9052-2D1C4C69CBFF}">
      <formula1>"（リストから選択）,○,－"</formula1>
    </dataValidation>
    <dataValidation type="list" allowBlank="1" showInputMessage="1" showErrorMessage="1" sqref="N13:N32" xr:uid="{F426CDFC-40AD-47AD-AD1B-FF9DD3F6134F}">
      <formula1>" ,1階建て,2階建て,3階建て,4階建て,5階建て,6階建て以上"</formula1>
    </dataValidation>
    <dataValidation type="list" allowBlank="1" showInputMessage="1" showErrorMessage="1" prompt="文化財に_x000a_指定されている場合は、○_x000a_指定しない場合は、－_x000a_を選択" sqref="P13:P32" xr:uid="{D93C9229-AF00-43C5-8871-1525BED4DA69}">
      <formula1>"（リストから選択）,○,－"</formula1>
    </dataValidation>
    <dataValidation allowBlank="1" showInputMessage="1" showErrorMessage="1" prompt="所轄庁を記入" sqref="F4" xr:uid="{3C9822E9-3880-4538-ABF2-407C5C44ABF0}"/>
    <dataValidation type="list" allowBlank="1" showInputMessage="1" showErrorMessage="1" errorTitle="必ず選択してください。" prompt="指定地域に_x000a_該当する場合は○_x000a_該当しない場合は－を選択" sqref="R13:V32 X13:X32 W14:W32" xr:uid="{2F4977CD-8548-43A0-BE2F-3B961D764C0F}">
      <formula1>"（リストから選択）,○,－"</formula1>
    </dataValidation>
    <dataValidation type="list" allowBlank="1" showInputMessage="1" showErrorMessage="1" sqref="G13:G32" xr:uid="{B1A2878C-74D5-45CF-A9C7-EA8CECA1451B}">
      <formula1>"　,明治,大正,昭和,平成,令和"</formula1>
    </dataValidation>
    <dataValidation type="list" allowBlank="1" showInputMessage="1" showErrorMessage="1" sqref="I13:I32" xr:uid="{D378F89F-2CC2-4A66-AD1A-6ADD78E938ED}">
      <formula1>"旧,新"</formula1>
    </dataValidation>
    <dataValidation type="list" allowBlank="1" showInputMessage="1" showErrorMessage="1" prompt="「区分」欄で「旧」を選択した場合は_x000a_いづれかを選択してください。" sqref="Z13:Z32" xr:uid="{E97304AE-B0E2-4B6A-A9DA-3C8C561B6C64}">
      <formula1>"実施済,未実施"</formula1>
    </dataValidation>
  </dataValidations>
  <hyperlinks>
    <hyperlink ref="R12" r:id="rId1" display="南海トラフ地震防災対策推進地域" xr:uid="{44797CD1-9F73-499E-86B0-536DD16269BE}"/>
    <hyperlink ref="S12" r:id="rId2" xr:uid="{2683E1E5-D7D2-4B43-AC81-3ECB98A3B8D7}"/>
    <hyperlink ref="T12" r:id="rId3" xr:uid="{0C563BD4-7A3B-471F-AD52-01BED552327F}"/>
    <hyperlink ref="U12" r:id="rId4" xr:uid="{6FB3C76E-33FD-4729-AF98-4198092D32AD}"/>
    <hyperlink ref="W12" r:id="rId5" xr:uid="{507A4300-F427-467E-88C7-C055BFB2EFF9}"/>
    <hyperlink ref="X12" r:id="rId6" xr:uid="{26B59346-FD0F-400F-AE75-EDBD27AEF1A3}"/>
    <hyperlink ref="E12" r:id="rId7" xr:uid="{FA91CF3E-2B24-46ED-B146-5BFDC3EF20F9}"/>
    <hyperlink ref="V12" r:id="rId8" xr:uid="{85B6E5BC-9043-4AAD-A08D-1430A3940ED5}"/>
  </hyperlinks>
  <pageMargins left="0.70866141732283472" right="0.70866141732283472" top="0.74803149606299213" bottom="0.74803149606299213" header="0.31496062992125984" footer="0.31496062992125984"/>
  <pageSetup paperSize="8" scale="22" fitToWidth="2" orientation="landscape" r:id="rId9"/>
  <drawing r:id="rId10"/>
  <legacyDrawing r:id="rId11"/>
  <extLst>
    <ext xmlns:x14="http://schemas.microsoft.com/office/spreadsheetml/2009/9/main" uri="{78C0D931-6437-407d-A8EE-F0AAD7539E65}">
      <x14:conditionalFormattings>
        <x14:conditionalFormatting xmlns:xm="http://schemas.microsoft.com/office/excel/2006/main">
          <x14:cfRule type="expression" priority="29" id="{FEC51F26-4391-4F4F-890A-066AE341D117}">
            <xm:f>$Y13&lt;&gt;リスト!$E$3</xm:f>
            <x14:dxf>
              <fill>
                <patternFill>
                  <bgColor theme="0" tint="-0.499984740745262"/>
                </patternFill>
              </fill>
            </x14:dxf>
          </x14:cfRule>
          <xm:sqref>Z13:AH32</xm:sqref>
        </x14:conditionalFormatting>
      </x14:conditionalFormattings>
    </ext>
    <ext xmlns:x14="http://schemas.microsoft.com/office/spreadsheetml/2009/9/main" uri="{CCE6A557-97BC-4b89-ADB6-D9C93CAAB3DF}">
      <x14:dataValidations xmlns:xm="http://schemas.microsoft.com/office/excel/2006/main" count="33">
        <x14:dataValidation type="list" allowBlank="1" showInputMessage="1" showErrorMessage="1" prompt="（DA列）で「スロープ等で段差を解消している」を選択した場合は、選択不要です。_x000a_（「↓リストから選択」のままにしてください。）" xr:uid="{08918B08-D4CD-45D6-A957-24C25E4EF8DB}">
          <x14:formula1>
            <xm:f>リスト!$S$2:$S$7</xm:f>
          </x14:formula1>
          <xm:sqref>DC13:DC32</xm:sqref>
        </x14:dataValidation>
        <x14:dataValidation type="list" allowBlank="1" showInputMessage="1" showErrorMessage="1" prompt="整備状況（CX列）で「スロープ等で段差を解消している」を選択した場合は、選択不要です。_x000a_（「↓リストから選択）のままにしてください。）" xr:uid="{A3DD6AF7-9A39-4B1E-9A0F-77948C9D3A94}">
          <x14:formula1>
            <xm:f>リスト!$S$2:$S$7</xm:f>
          </x14:formula1>
          <xm:sqref>CZ13:CZ32</xm:sqref>
        </x14:dataValidation>
        <x14:dataValidation type="list" allowBlank="1" showInputMessage="1" showErrorMessage="1" prompt="整備状況（CU列）で「バリアフリートイレを設けている」を選択した場合は、選択不要です。（「↓リストから選択）のままにしてください。）" xr:uid="{BE29B68C-0F39-4F83-9FFC-9EB4ECB6080B}">
          <x14:formula1>
            <xm:f>リスト!$S$2:$S$7</xm:f>
          </x14:formula1>
          <xm:sqref>CW13:CW32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CX列）で「スロープ等で段差を解消している」を選択" xr:uid="{FF8EDE18-1641-4BA0-98AA-3AB9A32AD158}">
          <x14:formula1>
            <xm:f>リスト!$W$2:$W$7</xm:f>
          </x14:formula1>
          <xm:sqref>CY13:CY32</xm:sqref>
        </x14:dataValidation>
        <x14:dataValidation type="list" allowBlank="1" showInputMessage="1" showErrorMessage="1" prompt="複数の点検を実施している場合は、上の項目（専門家の点検）を選択してください。" xr:uid="{9BD056EC-7ADF-48AC-89DB-A86121AA98C0}">
          <x14:formula1>
            <xm:f>リスト!$K$2:$K$6</xm:f>
          </x14:formula1>
          <xm:sqref>AX13:AX32</xm:sqref>
        </x14:dataValidation>
        <x14:dataValidation type="list" allowBlank="1" showInputMessage="1" showErrorMessage="1" xr:uid="{15AAA3EC-DA07-4C71-A539-BDC37ECDD0F0}">
          <x14:formula1>
            <xm:f>リスト!$AG$2:$AG$8</xm:f>
          </x14:formula1>
          <xm:sqref>DR13:DR32 DT13:DT32 DV13:DV32 DX13:DX32 DZ13:DZ32 EB13:EB32 ED13:ED32 DP13:DP32</xm:sqref>
        </x14:dataValidation>
        <x14:dataValidation type="list" allowBlank="1" showInputMessage="1" showErrorMessage="1" xr:uid="{B386C762-3BC7-4558-A874-42E57488B1E2}">
          <x14:formula1>
            <xm:f>リスト!$AK$2:$AK$4</xm:f>
          </x14:formula1>
          <xm:sqref>EH13:EH32</xm:sqref>
        </x14:dataValidation>
        <x14:dataValidation type="list" allowBlank="1" showInputMessage="1" showErrorMessage="1" xr:uid="{614EE6DA-0D8A-4737-9395-4047A6E5C767}">
          <x14:formula1>
            <xm:f>リスト!$AJ$2:$AJ$5</xm:f>
          </x14:formula1>
          <xm:sqref>EG13:EG32</xm:sqref>
        </x14:dataValidation>
        <x14:dataValidation type="list" allowBlank="1" showInputMessage="1" showErrorMessage="1" xr:uid="{986F2C9D-742D-46DF-878D-675BE685B0DB}">
          <x14:formula1>
            <xm:f>リスト!$AI$2:$AI$4</xm:f>
          </x14:formula1>
          <xm:sqref>EF13:EF32</xm:sqref>
        </x14:dataValidation>
        <x14:dataValidation type="list" allowBlank="1" showInputMessage="1" showErrorMessage="1" xr:uid="{AEDA68C7-BBA0-4F59-A4A8-98516FCDF92D}">
          <x14:formula1>
            <xm:f>リスト!$AH$2:$AH$4</xm:f>
          </x14:formula1>
          <xm:sqref>EE13:EE32</xm:sqref>
        </x14:dataValidation>
        <x14:dataValidation type="list" allowBlank="1" showInputMessage="1" showErrorMessage="1" prompt="ⅰの整備計画の策定状況で、「①何らかの計画や方針等がある」を選択した場合は、「策定済」を選択してください。" xr:uid="{A5E73600-A3EC-4581-B7D1-72C4A251A997}">
          <x14:formula1>
            <xm:f>リスト!$O$2:$O$8</xm:f>
          </x14:formula1>
          <xm:sqref>CN13:CN32</xm:sqref>
        </x14:dataValidation>
        <x14:dataValidation type="list" allowBlank="1" showInputMessage="1" showErrorMessage="1" prompt="整備状況（DD列）で「エレベーター等を１台以上設置している」を選択した場合は、選択不要です。_x000a_（「↓リストから選択）のままにしてください。）" xr:uid="{287B27E8-04B2-4604-B07E-0C738AA4DFDC}">
          <x14:formula1>
            <xm:f>リスト!$S$2:$S$7</xm:f>
          </x14:formula1>
          <xm:sqref>DF13:DF32</xm:sqref>
        </x14:dataValidation>
        <x14:dataValidation type="list" allowBlank="1" showInputMessage="1" showErrorMessage="1" xr:uid="{753E84EE-2C68-475B-B330-216117F68334}">
          <x14:formula1>
            <xm:f>リスト!$M$2:$M$4</xm:f>
          </x14:formula1>
          <xm:sqref>CB13:CB32</xm:sqref>
        </x14:dataValidation>
        <x14:dataValidation type="list" allowBlank="1" showInputMessage="1" showErrorMessage="1" xr:uid="{DE9E4AED-AD4E-42AB-81CC-6462A62244A9}">
          <x14:formula1>
            <xm:f>リスト!$E$2:$E$5</xm:f>
          </x14:formula1>
          <xm:sqref>Y13:Y32</xm:sqref>
        </x14:dataValidation>
        <x14:dataValidation type="list" allowBlank="1" showInputMessage="1" showErrorMessage="1" xr:uid="{48871D0C-883A-439D-9DC8-1DDFF679A3CD}">
          <x14:formula1>
            <xm:f>リスト!$AF$2:$AF$5</xm:f>
          </x14:formula1>
          <xm:sqref>DW13:DW32 DU13:DU32 DO13:DO32 DS13:DS32 DQ13:DQ32 EA13:EA32 EC13:EC32 DY13:DY32</xm:sqref>
        </x14:dataValidation>
        <x14:dataValidation type="list" allowBlank="1" showInputMessage="1" showErrorMessage="1" xr:uid="{7495C34F-3AF3-48CA-89C0-42B7BB5BCCBB}">
          <x14:formula1>
            <xm:f>リスト!$B$2:$B$9</xm:f>
          </x14:formula1>
          <xm:sqref>K13:K32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DD列）で「エレベーター等を１台以上設置している」を選択" xr:uid="{B352A38A-878E-4DCF-B9F3-023D14645C77}">
          <x14:formula1>
            <xm:f>リスト!$AC$2:$AC$8</xm:f>
          </x14:formula1>
          <xm:sqref>DE13:DE32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DA列）で「スロープ等で段差を解消している」を選択" xr:uid="{2B794A9C-D01B-4BD8-A357-130F282F0954}">
          <x14:formula1>
            <xm:f>リスト!$W$2:$W$7</xm:f>
          </x14:formula1>
          <xm:sqref>DB13:DB32</xm:sqref>
        </x14:dataValidation>
        <x14:dataValidation type="list" allowBlank="1" showInputMessage="1" showErrorMessage="1" prompt="階数が「1階建て」の場合は、回答不要" xr:uid="{15391FAF-1A11-4368-8F80-1EA58B978920}">
          <x14:formula1>
            <xm:f>リスト!$AB$2:$AB$4</xm:f>
          </x14:formula1>
          <xm:sqref>DD13:DD32</xm:sqref>
        </x14:dataValidation>
        <x14:dataValidation type="list" allowBlank="1" showInputMessage="1" showErrorMessage="1" xr:uid="{D3012DF8-49F6-467E-AE56-AF71747815B3}">
          <x14:formula1>
            <xm:f>リスト!$V$2:$V$4</xm:f>
          </x14:formula1>
          <xm:sqref>CX13:CX32 DA13:DA32</xm:sqref>
        </x14:dataValidation>
        <x14:dataValidation type="list" allowBlank="1" showInputMessage="1" showErrorMessage="1" xr:uid="{6A50627F-2D57-470C-BB40-9C489D0C8B23}">
          <x14:formula1>
            <xm:f>リスト!$P$2:$P$4</xm:f>
          </x14:formula1>
          <xm:sqref>CO13:CS32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CU列）で「バリアフリートイレを設けている」を選択" xr:uid="{3602F63A-EC99-44A0-8657-44EE9B1850FB}">
          <x14:formula1>
            <xm:f>リスト!$T$2:$T$5</xm:f>
          </x14:formula1>
          <xm:sqref>CV13:CV32</xm:sqref>
        </x14:dataValidation>
        <x14:dataValidation type="list" allowBlank="1" showInputMessage="1" showErrorMessage="1" xr:uid="{1651E968-C997-4985-A3AE-6E5446AD2E7E}">
          <x14:formula1>
            <xm:f>リスト!$R$2:$R$4</xm:f>
          </x14:formula1>
          <xm:sqref>CU13:CU32</xm:sqref>
        </x14:dataValidation>
        <x14:dataValidation type="list" allowBlank="1" showInputMessage="1" showErrorMessage="1" prompt="学校の在籍状況を全ての建物で同一の項目を選択してください。_x000a_建物毎で異なる選択をしないでください。" xr:uid="{B13B7E67-56D1-4DA2-A322-185E7AF50A0B}">
          <x14:formula1>
            <xm:f>リスト!$Q$2:$Q$4</xm:f>
          </x14:formula1>
          <xm:sqref>CT13:CT32</xm:sqref>
        </x14:dataValidation>
        <x14:dataValidation type="list" allowBlank="1" showInputMessage="1" showErrorMessage="1" xr:uid="{BB864AE0-147C-45C3-84DC-93374A527A01}">
          <x14:formula1>
            <xm:f>リスト!$N$2:$N$4</xm:f>
          </x14:formula1>
          <xm:sqref>CC13:CM32</xm:sqref>
        </x14:dataValidation>
        <x14:dataValidation type="list" allowBlank="1" showInputMessage="1" showErrorMessage="1" xr:uid="{EC5E8493-BFBA-471C-8723-B4D10ADE1BB2}">
          <x14:formula1>
            <xm:f>リスト!$A$2:$A$6</xm:f>
          </x14:formula1>
          <xm:sqref>J13:J32</xm:sqref>
        </x14:dataValidation>
        <x14:dataValidation type="list" allowBlank="1" showInputMessage="1" showErrorMessage="1" prompt="該当する項目を選択してください。" xr:uid="{76FEF527-7AEE-41A7-835F-8187616A55B9}">
          <x14:formula1>
            <xm:f>リスト!$D$2:$D$6</xm:f>
          </x14:formula1>
          <xm:sqref>O13:O32</xm:sqref>
        </x14:dataValidation>
        <x14:dataValidation type="list" allowBlank="1" showInputMessage="1" showErrorMessage="1" prompt="「現状の耐震性」欄で「3.耐震性なし」又は「4.診断未実施のため不明」を選択した場合は該当する項目を選択してください。（入力必須）" xr:uid="{08609245-885D-4719-96BE-8B008E46FA91}">
          <x14:formula1>
            <xm:f>リスト!$J$2:$J$9</xm:f>
          </x14:formula1>
          <xm:sqref>AG13:AG32</xm:sqref>
        </x14:dataValidation>
        <x14:dataValidation type="list" allowBlank="1" showInputMessage="1" showErrorMessage="1" prompt="「耐震診断」欄が「未実施」の場合は、主な理由として該当するものを選択してください。" xr:uid="{46485342-7A19-4E9A-8434-46E056D723FD}">
          <x14:formula1>
            <xm:f>リスト!$F$2:$F$8</xm:f>
          </x14:formula1>
          <xm:sqref>AB13:AB32</xm:sqref>
        </x14:dataValidation>
        <x14:dataValidation type="list" allowBlank="1" showInputMessage="1" showErrorMessage="1" xr:uid="{F43BEC80-7F87-412A-B988-269B39B16B6A}">
          <x14:formula1>
            <xm:f>リスト!$G$2:$G$7</xm:f>
          </x14:formula1>
          <xm:sqref>AD13:AD32</xm:sqref>
        </x14:dataValidation>
        <x14:dataValidation type="list" allowBlank="1" showInputMessage="1" showErrorMessage="1" prompt="「現状の耐震性」欄で「3.耐震性なし」又は「4.診断未実施のため不明」を選択した場合は該当する項目を選択してください。（入力必須）" xr:uid="{80A10972-11EF-45B2-BC5D-E2DB83E02B55}">
          <x14:formula1>
            <xm:f>リスト!$I$2:$I$8</xm:f>
          </x14:formula1>
          <xm:sqref>AF13:AF32</xm:sqref>
        </x14:dataValidation>
        <x14:dataValidation type="list" allowBlank="1" showInputMessage="1" showErrorMessage="1" prompt="「現状の耐震性」欄で「3.耐震性なし」又は「4.診断未実施のため不明」を選択した場合は該当する項目を選択してください。（入力必須）" xr:uid="{BAA00211-B38E-439C-B783-E6B6B1EF22E2}">
          <x14:formula1>
            <xm:f>リスト!$H$2:$H$8</xm:f>
          </x14:formula1>
          <xm:sqref>AE13:AE32</xm:sqref>
        </x14:dataValidation>
        <x14:dataValidation type="list" allowBlank="1" showInputMessage="1" showErrorMessage="1" xr:uid="{B55B3F7D-25EF-4E3E-A1CB-B27C35288E7A}">
          <x14:formula1>
            <xm:f>リスト!$C$2:$C$7</xm:f>
          </x14:formula1>
          <xm:sqref>L13:L32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BBA0E-0F03-485B-A798-08479434F96F}">
  <sheetPr>
    <tabColor rgb="FFFFFF00"/>
  </sheetPr>
  <dimension ref="A2:M11"/>
  <sheetViews>
    <sheetView workbookViewId="0">
      <selection activeCell="G13" sqref="G13"/>
    </sheetView>
  </sheetViews>
  <sheetFormatPr defaultRowHeight="18.75" x14ac:dyDescent="0.4"/>
  <sheetData>
    <row r="2" spans="1:13" x14ac:dyDescent="0.4">
      <c r="A2" s="405" t="s">
        <v>396</v>
      </c>
      <c r="B2" s="405"/>
      <c r="C2" s="405"/>
      <c r="D2" s="405"/>
      <c r="E2" s="405"/>
      <c r="F2" s="405"/>
      <c r="G2" s="405"/>
      <c r="H2" s="405"/>
      <c r="I2" s="405"/>
      <c r="J2" s="405"/>
      <c r="K2" s="405"/>
      <c r="L2" s="405"/>
      <c r="M2" s="405"/>
    </row>
    <row r="3" spans="1:13" x14ac:dyDescent="0.4">
      <c r="A3" s="405"/>
      <c r="B3" s="405"/>
      <c r="C3" s="405"/>
      <c r="D3" s="405"/>
      <c r="E3" s="405"/>
      <c r="F3" s="405"/>
      <c r="G3" s="405"/>
      <c r="H3" s="405"/>
      <c r="I3" s="405"/>
      <c r="J3" s="405"/>
      <c r="K3" s="405"/>
      <c r="L3" s="405"/>
      <c r="M3" s="405"/>
    </row>
    <row r="4" spans="1:13" x14ac:dyDescent="0.4">
      <c r="A4" s="405"/>
      <c r="B4" s="405"/>
      <c r="C4" s="405"/>
      <c r="D4" s="405"/>
      <c r="E4" s="405"/>
      <c r="F4" s="405"/>
      <c r="G4" s="405"/>
      <c r="H4" s="405"/>
      <c r="I4" s="405"/>
      <c r="J4" s="405"/>
      <c r="K4" s="405"/>
      <c r="L4" s="405"/>
      <c r="M4" s="405"/>
    </row>
    <row r="5" spans="1:13" x14ac:dyDescent="0.4">
      <c r="A5" s="405"/>
      <c r="B5" s="405"/>
      <c r="C5" s="405"/>
      <c r="D5" s="405"/>
      <c r="E5" s="405"/>
      <c r="F5" s="405"/>
      <c r="G5" s="405"/>
      <c r="H5" s="405"/>
      <c r="I5" s="405"/>
      <c r="J5" s="405"/>
      <c r="K5" s="405"/>
      <c r="L5" s="405"/>
      <c r="M5" s="405"/>
    </row>
    <row r="6" spans="1:13" x14ac:dyDescent="0.4">
      <c r="A6" s="405"/>
      <c r="B6" s="405"/>
      <c r="C6" s="405"/>
      <c r="D6" s="405"/>
      <c r="E6" s="405"/>
      <c r="F6" s="405"/>
      <c r="G6" s="405"/>
      <c r="H6" s="405"/>
      <c r="I6" s="405"/>
      <c r="J6" s="405"/>
      <c r="K6" s="405"/>
      <c r="L6" s="405"/>
      <c r="M6" s="405"/>
    </row>
    <row r="7" spans="1:13" x14ac:dyDescent="0.4">
      <c r="A7" s="405"/>
      <c r="B7" s="405"/>
      <c r="C7" s="405"/>
      <c r="D7" s="405"/>
      <c r="E7" s="405"/>
      <c r="F7" s="405"/>
      <c r="G7" s="405"/>
      <c r="H7" s="405"/>
      <c r="I7" s="405"/>
      <c r="J7" s="405"/>
      <c r="K7" s="405"/>
      <c r="L7" s="405"/>
      <c r="M7" s="405"/>
    </row>
    <row r="8" spans="1:13" x14ac:dyDescent="0.4">
      <c r="A8" s="405"/>
      <c r="B8" s="405"/>
      <c r="C8" s="405"/>
      <c r="D8" s="405"/>
      <c r="E8" s="405"/>
      <c r="F8" s="405"/>
      <c r="G8" s="405"/>
      <c r="H8" s="405"/>
      <c r="I8" s="405"/>
      <c r="J8" s="405"/>
      <c r="K8" s="405"/>
      <c r="L8" s="405"/>
      <c r="M8" s="405"/>
    </row>
    <row r="9" spans="1:13" x14ac:dyDescent="0.4">
      <c r="A9" s="405"/>
      <c r="B9" s="405"/>
      <c r="C9" s="405"/>
      <c r="D9" s="405"/>
      <c r="E9" s="405"/>
      <c r="F9" s="405"/>
      <c r="G9" s="405"/>
      <c r="H9" s="405"/>
      <c r="I9" s="405"/>
      <c r="J9" s="405"/>
      <c r="K9" s="405"/>
      <c r="L9" s="405"/>
      <c r="M9" s="405"/>
    </row>
    <row r="10" spans="1:13" x14ac:dyDescent="0.4">
      <c r="A10" s="405"/>
      <c r="B10" s="405"/>
      <c r="C10" s="405"/>
      <c r="D10" s="405"/>
      <c r="E10" s="405"/>
      <c r="F10" s="405"/>
      <c r="G10" s="405"/>
      <c r="H10" s="405"/>
      <c r="I10" s="405"/>
      <c r="J10" s="405"/>
      <c r="K10" s="405"/>
      <c r="L10" s="405"/>
      <c r="M10" s="405"/>
    </row>
    <row r="11" spans="1:13" x14ac:dyDescent="0.4">
      <c r="A11" s="405"/>
      <c r="B11" s="405"/>
      <c r="C11" s="405"/>
      <c r="D11" s="405"/>
      <c r="E11" s="405"/>
      <c r="F11" s="405"/>
      <c r="G11" s="405"/>
      <c r="H11" s="405"/>
      <c r="I11" s="405"/>
      <c r="J11" s="405"/>
      <c r="K11" s="405"/>
      <c r="L11" s="405"/>
      <c r="M11" s="405"/>
    </row>
  </sheetData>
  <mergeCells count="1">
    <mergeCell ref="A2:M1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E08A8-A49E-4E91-A79A-B609D8FDA441}">
  <dimension ref="A1:EY43"/>
  <sheetViews>
    <sheetView zoomScale="80" zoomScaleNormal="80" workbookViewId="0">
      <pane xSplit="6" ySplit="12" topLeftCell="G13" activePane="bottomRight" state="frozen"/>
      <selection pane="topRight" activeCell="G1" sqref="G1"/>
      <selection pane="bottomLeft" activeCell="A13" sqref="A13"/>
      <selection pane="bottomRight" activeCell="D5" sqref="D5:E5"/>
    </sheetView>
  </sheetViews>
  <sheetFormatPr defaultRowHeight="18.75" outlineLevelCol="1" x14ac:dyDescent="0.4"/>
  <cols>
    <col min="2" max="2" width="4" style="6" bestFit="1" customWidth="1"/>
    <col min="3" max="3" width="16.25" style="6" customWidth="1"/>
    <col min="4" max="4" width="14.75" style="6" customWidth="1"/>
    <col min="5" max="5" width="14.125" style="6" customWidth="1"/>
    <col min="6" max="6" width="17.375" style="6" customWidth="1"/>
    <col min="7" max="7" width="5.25" style="6" customWidth="1" outlineLevel="1"/>
    <col min="8" max="9" width="4.75" style="6" customWidth="1" outlineLevel="1"/>
    <col min="10" max="14" width="9.25" style="6" customWidth="1" outlineLevel="1"/>
    <col min="15" max="15" width="10" style="6" customWidth="1" outlineLevel="1"/>
    <col min="16" max="16" width="7.5" style="6" customWidth="1" outlineLevel="1"/>
    <col min="17" max="18" width="10.75" style="6" customWidth="1" outlineLevel="1"/>
    <col min="19" max="25" width="10.625" style="6" customWidth="1" outlineLevel="1"/>
    <col min="26" max="26" width="8.75" style="6" customWidth="1" outlineLevel="1"/>
    <col min="27" max="27" width="5.75" style="6" customWidth="1" outlineLevel="1"/>
    <col min="28" max="28" width="26.875" style="6" customWidth="1" outlineLevel="1"/>
    <col min="29" max="29" width="31.375" style="6" customWidth="1" outlineLevel="1"/>
    <col min="30" max="30" width="12.125" style="6" customWidth="1" outlineLevel="1"/>
    <col min="31" max="32" width="9.875" style="6" customWidth="1" outlineLevel="1"/>
    <col min="33" max="33" width="38.75" style="6" customWidth="1" outlineLevel="1"/>
    <col min="34" max="34" width="31.375" style="6" customWidth="1" outlineLevel="1"/>
    <col min="35" max="35" width="5.25" style="6" customWidth="1" outlineLevel="1"/>
    <col min="36" max="42" width="8" style="6" customWidth="1" outlineLevel="1"/>
    <col min="43" max="43" width="5.875" style="6" customWidth="1"/>
    <col min="44" max="49" width="14.75" style="6" customWidth="1" outlineLevel="1"/>
    <col min="50" max="52" width="12.25" style="6" customWidth="1" outlineLevel="1"/>
    <col min="53" max="53" width="4.625" style="6" customWidth="1" outlineLevel="1"/>
    <col min="54" max="54" width="9.75" style="6" customWidth="1" outlineLevel="1"/>
    <col min="55" max="56" width="9.125" style="6" customWidth="1" outlineLevel="1"/>
    <col min="57" max="57" width="6.125" style="6" bestFit="1" customWidth="1"/>
    <col min="58" max="69" width="8.75" customWidth="1" outlineLevel="1"/>
    <col min="70" max="70" width="9.75" customWidth="1" outlineLevel="1"/>
    <col min="71" max="72" width="8.75" customWidth="1" outlineLevel="1"/>
    <col min="73" max="73" width="3.75" customWidth="1" outlineLevel="1"/>
    <col min="74" max="78" width="8.75" customWidth="1" outlineLevel="1"/>
    <col min="79" max="79" width="6.125" bestFit="1" customWidth="1"/>
    <col min="80" max="80" width="14.5" customWidth="1" outlineLevel="1"/>
    <col min="81" max="91" width="8.375" customWidth="1" outlineLevel="1"/>
    <col min="92" max="92" width="9.25" customWidth="1" outlineLevel="1"/>
    <col min="93" max="97" width="10.75" customWidth="1" outlineLevel="1"/>
    <col min="98" max="98" width="9.375" customWidth="1" outlineLevel="1"/>
    <col min="99" max="99" width="11.75" customWidth="1" outlineLevel="1"/>
    <col min="100" max="100" width="12.75" customWidth="1" outlineLevel="1"/>
    <col min="101" max="102" width="9.25" customWidth="1" outlineLevel="1"/>
    <col min="103" max="103" width="12.75" customWidth="1" outlineLevel="1"/>
    <col min="104" max="105" width="9.25" customWidth="1" outlineLevel="1"/>
    <col min="106" max="106" width="12.75" customWidth="1" outlineLevel="1"/>
    <col min="107" max="107" width="9.25" customWidth="1" outlineLevel="1"/>
    <col min="108" max="108" width="15.25" customWidth="1" outlineLevel="1"/>
    <col min="109" max="109" width="12.75" customWidth="1" outlineLevel="1"/>
    <col min="110" max="110" width="9.25" customWidth="1" outlineLevel="1"/>
    <col min="111" max="111" width="5.25" customWidth="1" outlineLevel="1"/>
    <col min="112" max="117" width="8.875" customWidth="1" outlineLevel="1"/>
    <col min="119" max="134" width="8.75" style="6" outlineLevel="1"/>
    <col min="135" max="138" width="9.75" customWidth="1" outlineLevel="1"/>
    <col min="139" max="140" width="8.75" outlineLevel="1"/>
    <col min="141" max="149" width="8.75" style="6" outlineLevel="1"/>
    <col min="150" max="151" width="8.75" style="6"/>
    <col min="152" max="155" width="10.375" style="6" customWidth="1"/>
  </cols>
  <sheetData>
    <row r="1" spans="1:155" x14ac:dyDescent="0.4">
      <c r="B1" s="1"/>
      <c r="C1" s="41" t="s">
        <v>0</v>
      </c>
      <c r="D1" s="2"/>
      <c r="E1" s="1"/>
      <c r="F1" s="1"/>
      <c r="G1" s="253" t="s">
        <v>1</v>
      </c>
      <c r="H1" s="1" t="s">
        <v>2</v>
      </c>
      <c r="I1" s="3"/>
      <c r="J1" s="3"/>
      <c r="K1" s="3"/>
      <c r="L1" s="3"/>
      <c r="M1" s="3"/>
      <c r="N1" s="4"/>
      <c r="O1" s="4"/>
      <c r="P1" s="4"/>
      <c r="Q1" s="4"/>
      <c r="R1" s="4"/>
      <c r="S1" s="4"/>
      <c r="T1" s="4"/>
      <c r="U1" s="4"/>
      <c r="V1" s="4"/>
      <c r="W1" s="4"/>
      <c r="X1" s="4"/>
      <c r="Y1" s="4"/>
      <c r="Z1" s="3"/>
      <c r="AA1" s="3"/>
      <c r="AB1" s="4"/>
      <c r="AC1" s="3"/>
      <c r="AD1" s="4"/>
      <c r="AE1" s="4"/>
      <c r="AF1" s="4"/>
      <c r="AG1" s="3"/>
      <c r="AH1" s="3"/>
      <c r="AI1" s="3"/>
      <c r="AJ1" s="4"/>
      <c r="AK1" s="4"/>
      <c r="AL1" s="4"/>
      <c r="AM1" s="4"/>
      <c r="AN1" s="4"/>
      <c r="AO1" s="4"/>
      <c r="AP1" s="4"/>
      <c r="AQ1" s="4"/>
      <c r="AR1" s="41" t="s">
        <v>3</v>
      </c>
      <c r="BF1" s="41" t="s">
        <v>4</v>
      </c>
      <c r="CB1" s="203" t="s">
        <v>5</v>
      </c>
      <c r="CC1" s="6"/>
      <c r="CD1" s="6"/>
      <c r="CE1" s="6"/>
      <c r="CF1" s="6"/>
      <c r="CG1" s="6"/>
      <c r="CH1" s="6"/>
      <c r="CI1" s="6"/>
      <c r="CJ1" s="6"/>
      <c r="CK1" s="6"/>
      <c r="CL1" s="6"/>
      <c r="CM1" s="6"/>
      <c r="CN1" s="6"/>
      <c r="CO1" s="6"/>
      <c r="CP1" s="6"/>
      <c r="CQ1" s="6"/>
      <c r="CR1" s="6"/>
      <c r="CS1" s="6"/>
      <c r="CT1" s="6"/>
      <c r="DN1" s="253" t="s">
        <v>1</v>
      </c>
      <c r="DO1" s="6" t="s">
        <v>6</v>
      </c>
    </row>
    <row r="2" spans="1:155" ht="18" customHeight="1" x14ac:dyDescent="0.4">
      <c r="B2" s="1"/>
      <c r="C2" s="42" t="s">
        <v>7</v>
      </c>
      <c r="D2" s="5"/>
      <c r="E2" s="1"/>
      <c r="F2" s="1"/>
      <c r="G2" s="3"/>
      <c r="H2" s="6" t="s">
        <v>389</v>
      </c>
      <c r="L2" s="1"/>
      <c r="M2" s="3"/>
      <c r="N2" s="4"/>
      <c r="O2" s="4"/>
      <c r="P2" s="4"/>
      <c r="Q2" s="4"/>
      <c r="R2" s="4"/>
      <c r="S2" s="4"/>
      <c r="T2" s="4"/>
      <c r="U2" s="4"/>
      <c r="V2" s="4"/>
      <c r="W2" s="4"/>
      <c r="X2" s="4"/>
      <c r="Y2" s="4"/>
      <c r="Z2" s="3"/>
      <c r="AA2" s="3"/>
      <c r="AB2" s="4"/>
      <c r="AC2" s="3"/>
      <c r="AD2" s="4"/>
      <c r="AE2" s="4"/>
      <c r="AF2" s="4"/>
      <c r="AG2" s="45"/>
      <c r="AH2" s="45"/>
      <c r="AI2" s="3"/>
      <c r="AJ2" s="4"/>
      <c r="AK2" s="4"/>
      <c r="AL2" s="4"/>
      <c r="AM2" s="43"/>
      <c r="AN2" s="43"/>
      <c r="AO2" s="8"/>
      <c r="AP2" s="8"/>
      <c r="AQ2" s="253" t="s">
        <v>1</v>
      </c>
      <c r="AR2" s="6" t="s">
        <v>8</v>
      </c>
      <c r="BE2" s="253" t="s">
        <v>1</v>
      </c>
      <c r="BF2" s="6" t="s">
        <v>9</v>
      </c>
      <c r="CA2" s="253" t="s">
        <v>1</v>
      </c>
      <c r="CB2" s="6" t="s">
        <v>6</v>
      </c>
      <c r="DP2" s="105"/>
      <c r="DQ2" s="105"/>
      <c r="DR2" s="105"/>
      <c r="DS2" s="105"/>
      <c r="DT2" s="105"/>
      <c r="DU2" s="105"/>
      <c r="DV2" s="105"/>
      <c r="DW2" s="105"/>
      <c r="DX2" s="105"/>
      <c r="DY2" s="105"/>
      <c r="DZ2" s="105"/>
      <c r="EA2" s="105"/>
      <c r="EB2" s="105"/>
      <c r="EC2" s="105"/>
      <c r="ED2" s="105"/>
      <c r="EE2" s="125"/>
      <c r="EF2" s="125"/>
      <c r="EG2" s="125"/>
      <c r="EH2" s="125"/>
      <c r="EI2" s="124"/>
      <c r="EJ2" s="124"/>
    </row>
    <row r="3" spans="1:155" ht="18.600000000000001" customHeight="1" x14ac:dyDescent="0.4">
      <c r="D3" s="1"/>
      <c r="E3" s="1"/>
      <c r="F3" s="1"/>
      <c r="G3" s="3"/>
      <c r="H3" s="16" t="s">
        <v>10</v>
      </c>
      <c r="I3" s="3"/>
      <c r="J3" s="3"/>
      <c r="K3" s="3"/>
      <c r="L3" s="3"/>
      <c r="M3" s="3"/>
      <c r="N3" s="4"/>
      <c r="O3" s="4"/>
      <c r="P3" s="4"/>
      <c r="Q3" s="4"/>
      <c r="R3" s="4"/>
      <c r="S3" s="4"/>
      <c r="T3" s="4"/>
      <c r="U3" s="4"/>
      <c r="V3" s="4"/>
      <c r="W3" s="4"/>
      <c r="X3" s="4"/>
      <c r="Y3" s="4"/>
      <c r="Z3" s="3"/>
      <c r="AA3" s="3"/>
      <c r="AB3" s="4"/>
      <c r="AC3" s="3"/>
      <c r="AD3" s="44"/>
      <c r="AE3" s="4"/>
      <c r="AF3" s="4"/>
      <c r="AG3" s="45"/>
      <c r="AH3" s="45"/>
      <c r="AI3" s="3"/>
      <c r="AJ3" s="4"/>
      <c r="AK3" s="4"/>
      <c r="AL3" s="4"/>
      <c r="AM3" s="7"/>
      <c r="AN3" s="7"/>
      <c r="AO3" s="8"/>
      <c r="AP3" s="8"/>
      <c r="AQ3" s="4"/>
      <c r="AR3" s="6" t="s">
        <v>11</v>
      </c>
      <c r="BF3" s="6" t="s">
        <v>12</v>
      </c>
      <c r="DO3" s="105"/>
      <c r="DP3" s="105"/>
      <c r="DQ3" s="105"/>
      <c r="DR3" s="105"/>
      <c r="DS3" s="105"/>
      <c r="DT3" s="105"/>
      <c r="DU3" s="105"/>
      <c r="DV3" s="105"/>
      <c r="DW3" s="105"/>
      <c r="DX3" s="105"/>
      <c r="DY3" s="105"/>
      <c r="DZ3" s="105"/>
      <c r="EA3" s="105"/>
      <c r="EB3" s="105"/>
      <c r="EC3" s="105"/>
      <c r="ED3" s="105"/>
      <c r="EE3" s="125"/>
      <c r="EF3" s="125"/>
      <c r="EG3" s="125"/>
      <c r="EH3" s="125"/>
    </row>
    <row r="4" spans="1:155" ht="18" customHeight="1" thickBot="1" x14ac:dyDescent="0.45">
      <c r="C4" s="191" t="s">
        <v>13</v>
      </c>
      <c r="D4" s="357"/>
      <c r="E4" s="357"/>
      <c r="F4" s="186"/>
      <c r="G4" s="3"/>
      <c r="H4" s="6" t="s">
        <v>14</v>
      </c>
      <c r="I4" s="4"/>
      <c r="J4" s="4"/>
      <c r="K4" s="4"/>
      <c r="L4" s="4"/>
      <c r="M4" s="4"/>
      <c r="N4" s="4"/>
      <c r="O4" s="4"/>
      <c r="P4" s="4"/>
      <c r="Q4" s="4"/>
      <c r="R4" s="4"/>
      <c r="S4" s="4"/>
      <c r="T4" s="4"/>
      <c r="U4" s="4"/>
      <c r="V4" s="4"/>
      <c r="W4" s="4"/>
      <c r="X4" s="4"/>
      <c r="Y4" s="4"/>
      <c r="Z4" s="4"/>
      <c r="AA4" s="8"/>
      <c r="AB4" s="8"/>
      <c r="AC4" s="8"/>
      <c r="AD4" s="45"/>
      <c r="AE4" s="8"/>
      <c r="AF4" s="8"/>
      <c r="AG4" s="45"/>
      <c r="AH4" s="45"/>
      <c r="AI4" s="3"/>
      <c r="AJ4" s="4"/>
      <c r="AK4" s="4"/>
      <c r="AL4" s="4"/>
      <c r="AM4" s="7"/>
      <c r="AN4" s="7"/>
      <c r="AO4" s="45"/>
      <c r="AP4" s="8"/>
      <c r="AQ4" s="4"/>
      <c r="BF4" s="6" t="s">
        <v>15</v>
      </c>
      <c r="DO4" s="42" t="s">
        <v>16</v>
      </c>
      <c r="DP4" s="126"/>
      <c r="DQ4" s="126"/>
      <c r="DR4" s="126"/>
      <c r="DS4" s="126"/>
      <c r="DT4" s="126"/>
      <c r="DU4" s="126"/>
      <c r="DV4" s="126"/>
      <c r="DW4" s="126"/>
      <c r="DX4" s="126"/>
      <c r="DY4" s="126"/>
      <c r="DZ4" s="126"/>
      <c r="EA4" s="126"/>
      <c r="EB4" s="126"/>
      <c r="EC4" s="126"/>
      <c r="ED4" s="126"/>
      <c r="EE4" s="127"/>
      <c r="EF4" s="127"/>
      <c r="EG4" s="127"/>
      <c r="EH4" s="127"/>
      <c r="EK4" s="235"/>
      <c r="EL4" s="235"/>
      <c r="EM4" s="235"/>
      <c r="EN4" s="235"/>
      <c r="EO4" s="179"/>
      <c r="EP4" s="179"/>
      <c r="EQ4" s="179"/>
      <c r="ER4" s="179"/>
      <c r="ES4" s="179"/>
    </row>
    <row r="5" spans="1:155" ht="18" customHeight="1" x14ac:dyDescent="0.4">
      <c r="C5" s="221" t="s">
        <v>17</v>
      </c>
      <c r="D5" s="358" t="s">
        <v>18</v>
      </c>
      <c r="E5" s="359"/>
      <c r="F5" s="186"/>
      <c r="G5" s="3"/>
      <c r="H5" s="6" t="s">
        <v>19</v>
      </c>
      <c r="I5" s="4"/>
      <c r="J5" s="4"/>
      <c r="K5" s="4"/>
      <c r="L5" s="4"/>
      <c r="M5" s="4"/>
      <c r="N5" s="4"/>
      <c r="O5" s="4"/>
      <c r="P5" s="4"/>
      <c r="Q5" s="4"/>
      <c r="R5" s="4"/>
      <c r="S5" s="4"/>
      <c r="T5" s="4"/>
      <c r="U5" s="4"/>
      <c r="V5" s="4"/>
      <c r="W5" s="4"/>
      <c r="X5" s="4"/>
      <c r="Y5" s="4"/>
      <c r="Z5" s="4"/>
      <c r="AA5" s="8"/>
      <c r="AB5" s="8"/>
      <c r="AC5" s="8"/>
      <c r="AD5" s="8"/>
      <c r="AE5" s="8"/>
      <c r="AF5" s="8"/>
      <c r="AG5" s="45"/>
      <c r="AH5" s="45"/>
      <c r="AI5" s="3"/>
      <c r="AJ5" s="4"/>
      <c r="AK5" s="4"/>
      <c r="AL5" s="4"/>
      <c r="AM5" s="7"/>
      <c r="AN5" s="7"/>
      <c r="AO5" s="8"/>
      <c r="AP5" s="8"/>
      <c r="AQ5" s="4"/>
      <c r="BF5" s="6" t="s">
        <v>20</v>
      </c>
      <c r="DO5" s="360" t="s">
        <v>21</v>
      </c>
      <c r="DP5" s="361"/>
      <c r="DQ5" s="361"/>
      <c r="DR5" s="361"/>
      <c r="DS5" s="361"/>
      <c r="DT5" s="361"/>
      <c r="DU5" s="361"/>
      <c r="DV5" s="361"/>
      <c r="DW5" s="361"/>
      <c r="DX5" s="361"/>
      <c r="DY5" s="361"/>
      <c r="DZ5" s="361"/>
      <c r="EA5" s="361"/>
      <c r="EB5" s="361"/>
      <c r="EC5" s="361"/>
      <c r="ED5" s="362"/>
      <c r="EE5" s="369" t="s">
        <v>22</v>
      </c>
      <c r="EF5" s="361"/>
      <c r="EG5" s="361"/>
      <c r="EH5" s="370"/>
      <c r="EK5" s="235"/>
      <c r="EL5" s="235"/>
      <c r="EM5" s="235"/>
      <c r="EN5" s="235"/>
      <c r="EO5" s="179"/>
      <c r="EP5" s="179"/>
      <c r="EQ5" s="179"/>
      <c r="ER5" s="179"/>
      <c r="ES5" s="179"/>
    </row>
    <row r="6" spans="1:155" ht="18" customHeight="1" thickBot="1" x14ac:dyDescent="0.45">
      <c r="C6" s="9" t="s">
        <v>23</v>
      </c>
      <c r="D6" s="374" t="s">
        <v>24</v>
      </c>
      <c r="E6" s="375"/>
      <c r="F6" s="186"/>
      <c r="G6" s="3"/>
      <c r="H6" s="6" t="s">
        <v>25</v>
      </c>
      <c r="I6" s="4"/>
      <c r="J6" s="4"/>
      <c r="K6" s="4"/>
      <c r="L6" s="4"/>
      <c r="M6" s="4"/>
      <c r="N6" s="4"/>
      <c r="O6" s="4"/>
      <c r="P6" s="4"/>
      <c r="Q6" s="4"/>
      <c r="R6" s="4"/>
      <c r="S6" s="4"/>
      <c r="T6" s="4"/>
      <c r="U6" s="4"/>
      <c r="V6" s="4"/>
      <c r="W6" s="4"/>
      <c r="X6" s="4"/>
      <c r="Y6" s="4"/>
      <c r="Z6" s="4"/>
      <c r="AA6" s="8"/>
      <c r="AD6" s="8"/>
      <c r="AE6" s="8"/>
      <c r="AF6" s="8"/>
      <c r="AG6" s="45"/>
      <c r="AH6" s="45"/>
      <c r="AI6" s="3"/>
      <c r="AJ6" s="4"/>
      <c r="AK6" s="4"/>
      <c r="AL6" s="4"/>
      <c r="AM6" s="4"/>
      <c r="AN6" s="4"/>
      <c r="AO6" s="4"/>
      <c r="AP6" s="4"/>
      <c r="AQ6" s="4"/>
      <c r="AR6" s="42" t="s">
        <v>26</v>
      </c>
      <c r="BE6"/>
      <c r="BF6" s="6" t="s">
        <v>27</v>
      </c>
      <c r="CB6" s="234" t="s">
        <v>28</v>
      </c>
      <c r="CC6" s="99"/>
      <c r="CD6" s="99"/>
      <c r="CE6" s="99"/>
      <c r="CF6" s="99"/>
      <c r="CG6" s="99"/>
      <c r="CH6" s="99"/>
      <c r="CI6" s="99"/>
      <c r="CJ6" s="99"/>
      <c r="CK6" s="99"/>
      <c r="CL6" s="99"/>
      <c r="CM6" s="99"/>
      <c r="CN6" s="99"/>
      <c r="CO6" s="99"/>
      <c r="CP6" s="99"/>
      <c r="CQ6" s="99"/>
      <c r="CR6" s="99"/>
      <c r="CS6" s="99"/>
      <c r="CT6" s="99"/>
      <c r="DO6" s="363"/>
      <c r="DP6" s="364"/>
      <c r="DQ6" s="364"/>
      <c r="DR6" s="364"/>
      <c r="DS6" s="364"/>
      <c r="DT6" s="364"/>
      <c r="DU6" s="364"/>
      <c r="DV6" s="364"/>
      <c r="DW6" s="364"/>
      <c r="DX6" s="364"/>
      <c r="DY6" s="364"/>
      <c r="DZ6" s="364"/>
      <c r="EA6" s="364"/>
      <c r="EB6" s="364"/>
      <c r="EC6" s="364"/>
      <c r="ED6" s="365"/>
      <c r="EE6" s="371"/>
      <c r="EF6" s="364"/>
      <c r="EG6" s="364"/>
      <c r="EH6" s="372"/>
      <c r="EK6" s="235"/>
      <c r="EL6" s="235"/>
      <c r="EM6" s="235"/>
      <c r="EN6" s="235"/>
      <c r="EO6" s="179"/>
      <c r="EP6" s="179"/>
      <c r="EQ6" s="179"/>
      <c r="ER6" s="179"/>
      <c r="ES6" s="179"/>
    </row>
    <row r="7" spans="1:155" ht="18" customHeight="1" thickBot="1" x14ac:dyDescent="0.45">
      <c r="C7" s="9" t="s">
        <v>29</v>
      </c>
      <c r="D7" s="374" t="s">
        <v>30</v>
      </c>
      <c r="E7" s="375"/>
      <c r="F7" s="186"/>
      <c r="G7" s="3"/>
      <c r="H7" s="3"/>
      <c r="I7" s="4"/>
      <c r="J7" s="376" t="s">
        <v>31</v>
      </c>
      <c r="K7" s="377"/>
      <c r="L7" s="377"/>
      <c r="M7" s="377"/>
      <c r="N7" s="377"/>
      <c r="O7" s="378"/>
      <c r="P7" s="4"/>
      <c r="Q7" s="4"/>
      <c r="R7" s="4"/>
      <c r="S7" s="4"/>
      <c r="T7" s="4"/>
      <c r="U7" s="4"/>
      <c r="V7" s="4"/>
      <c r="W7" s="4"/>
      <c r="X7" s="4"/>
      <c r="Y7" s="4"/>
      <c r="AD7" s="40"/>
      <c r="AE7" s="8"/>
      <c r="AF7" s="8"/>
      <c r="AG7" s="45"/>
      <c r="AH7" s="45"/>
      <c r="AI7" s="3"/>
      <c r="AJ7" s="4"/>
      <c r="AK7" s="4"/>
      <c r="AL7" s="4"/>
      <c r="AM7" s="4"/>
      <c r="AN7" s="4"/>
      <c r="AO7" s="4"/>
      <c r="AP7" s="4"/>
      <c r="AQ7" s="4"/>
      <c r="AR7" s="6" t="s">
        <v>32</v>
      </c>
      <c r="AX7" s="6" t="s">
        <v>33</v>
      </c>
      <c r="BC7" s="116"/>
      <c r="BD7" s="116"/>
      <c r="BE7"/>
      <c r="BF7" s="6"/>
      <c r="CB7" s="379" t="s">
        <v>34</v>
      </c>
      <c r="CC7" s="380"/>
      <c r="CD7" s="380"/>
      <c r="CE7" s="380"/>
      <c r="CF7" s="380"/>
      <c r="CG7" s="380"/>
      <c r="CH7" s="380"/>
      <c r="CI7" s="380"/>
      <c r="CJ7" s="380"/>
      <c r="CK7" s="380"/>
      <c r="CL7" s="380"/>
      <c r="CM7" s="380"/>
      <c r="CN7" s="380"/>
      <c r="CO7" s="380"/>
      <c r="CP7" s="380"/>
      <c r="CQ7" s="380"/>
      <c r="CR7" s="380"/>
      <c r="CS7" s="380"/>
      <c r="CT7" s="381"/>
      <c r="CU7" s="97" t="s">
        <v>35</v>
      </c>
      <c r="CV7" s="97"/>
      <c r="CW7" s="97"/>
      <c r="CX7" s="97"/>
      <c r="CY7" s="97"/>
      <c r="CZ7" s="97"/>
      <c r="DA7" s="97"/>
      <c r="DB7" s="97"/>
      <c r="DC7" s="97"/>
      <c r="DD7" s="97"/>
      <c r="DE7" s="97"/>
      <c r="DF7" s="98"/>
      <c r="DG7" s="1"/>
      <c r="DH7" s="1"/>
      <c r="DI7" s="1"/>
      <c r="DJ7" s="1"/>
      <c r="DK7" s="1"/>
      <c r="DL7" s="1"/>
      <c r="DM7" s="1"/>
      <c r="DO7" s="366"/>
      <c r="DP7" s="367"/>
      <c r="DQ7" s="367"/>
      <c r="DR7" s="367"/>
      <c r="DS7" s="367"/>
      <c r="DT7" s="367"/>
      <c r="DU7" s="367"/>
      <c r="DV7" s="367"/>
      <c r="DW7" s="367"/>
      <c r="DX7" s="367"/>
      <c r="DY7" s="367"/>
      <c r="DZ7" s="367"/>
      <c r="EA7" s="367"/>
      <c r="EB7" s="367"/>
      <c r="EC7" s="367"/>
      <c r="ED7" s="368"/>
      <c r="EE7" s="298"/>
      <c r="EF7" s="299"/>
      <c r="EG7" s="299"/>
      <c r="EH7" s="373"/>
      <c r="EK7" s="235"/>
      <c r="EL7" s="235"/>
      <c r="EM7" s="235"/>
      <c r="EN7" s="235"/>
      <c r="EO7" s="179"/>
      <c r="EP7" s="179"/>
      <c r="EQ7" s="179"/>
      <c r="ER7" s="179"/>
      <c r="ES7" s="179"/>
    </row>
    <row r="8" spans="1:155" ht="18" customHeight="1" thickBot="1" x14ac:dyDescent="0.45">
      <c r="B8" s="1"/>
      <c r="C8" s="10" t="s">
        <v>36</v>
      </c>
      <c r="D8" s="374" t="s">
        <v>37</v>
      </c>
      <c r="E8" s="375"/>
      <c r="F8" s="186"/>
      <c r="G8" s="3"/>
      <c r="H8" s="3"/>
      <c r="I8" s="4"/>
      <c r="J8" s="251" t="s">
        <v>38</v>
      </c>
      <c r="K8" s="109" t="s">
        <v>39</v>
      </c>
      <c r="L8" s="109" t="s">
        <v>40</v>
      </c>
      <c r="M8" s="109" t="s">
        <v>41</v>
      </c>
      <c r="N8" s="109" t="s">
        <v>42</v>
      </c>
      <c r="O8" s="252" t="s">
        <v>43</v>
      </c>
      <c r="P8" s="4"/>
      <c r="Q8" s="4"/>
      <c r="R8" s="4"/>
      <c r="S8" s="4"/>
      <c r="T8" s="4"/>
      <c r="U8" s="4"/>
      <c r="V8" s="4"/>
      <c r="W8" s="4"/>
      <c r="X8" s="4"/>
      <c r="Y8" s="4"/>
      <c r="AD8" s="40"/>
      <c r="AE8" s="8"/>
      <c r="AF8" s="40"/>
      <c r="AG8" s="45"/>
      <c r="AH8" s="45"/>
      <c r="AI8" s="3"/>
      <c r="AJ8" s="4"/>
      <c r="AK8" s="4"/>
      <c r="AL8" s="4"/>
      <c r="AM8" s="4"/>
      <c r="AN8" s="4"/>
      <c r="AO8" s="4"/>
      <c r="AP8" s="4"/>
      <c r="AQ8" s="4"/>
      <c r="AR8" s="386" t="s">
        <v>44</v>
      </c>
      <c r="AS8" s="387"/>
      <c r="AT8" s="387"/>
      <c r="AU8" s="387"/>
      <c r="AV8" s="387"/>
      <c r="AW8" s="388"/>
      <c r="AX8" s="337" t="s">
        <v>45</v>
      </c>
      <c r="AY8" s="338"/>
      <c r="AZ8" s="339"/>
      <c r="BB8" s="343" t="s">
        <v>46</v>
      </c>
      <c r="BC8" s="344"/>
      <c r="BD8" s="345"/>
      <c r="BE8"/>
      <c r="BF8" s="42" t="s">
        <v>47</v>
      </c>
      <c r="CB8" s="382"/>
      <c r="CC8" s="383"/>
      <c r="CD8" s="383"/>
      <c r="CE8" s="383"/>
      <c r="CF8" s="383"/>
      <c r="CG8" s="383"/>
      <c r="CH8" s="383"/>
      <c r="CI8" s="383"/>
      <c r="CJ8" s="383"/>
      <c r="CK8" s="383"/>
      <c r="CL8" s="383"/>
      <c r="CM8" s="383"/>
      <c r="CN8" s="384"/>
      <c r="CO8" s="384"/>
      <c r="CP8" s="384"/>
      <c r="CQ8" s="384"/>
      <c r="CR8" s="384"/>
      <c r="CS8" s="384"/>
      <c r="CT8" s="385"/>
      <c r="CU8" s="346" t="s">
        <v>48</v>
      </c>
      <c r="CV8" s="347"/>
      <c r="CW8" s="347"/>
      <c r="CX8" s="95" t="s">
        <v>49</v>
      </c>
      <c r="CY8" s="95"/>
      <c r="CZ8" s="95"/>
      <c r="DA8" s="96"/>
      <c r="DB8" s="96"/>
      <c r="DC8" s="96"/>
      <c r="DD8" s="348" t="s">
        <v>50</v>
      </c>
      <c r="DE8" s="349"/>
      <c r="DF8" s="350"/>
      <c r="DG8" s="3"/>
      <c r="DI8" s="3"/>
      <c r="DJ8" s="3"/>
      <c r="DK8" s="3"/>
      <c r="DL8" s="3"/>
      <c r="DM8" s="3"/>
      <c r="DO8" s="351" t="s">
        <v>51</v>
      </c>
      <c r="DP8" s="332" t="s">
        <v>52</v>
      </c>
      <c r="DQ8" s="332" t="s">
        <v>53</v>
      </c>
      <c r="DR8" s="332" t="s">
        <v>54</v>
      </c>
      <c r="DS8" s="332" t="s">
        <v>55</v>
      </c>
      <c r="DT8" s="332" t="s">
        <v>56</v>
      </c>
      <c r="DU8" s="332" t="s">
        <v>57</v>
      </c>
      <c r="DV8" s="332" t="s">
        <v>58</v>
      </c>
      <c r="DW8" s="332" t="s">
        <v>59</v>
      </c>
      <c r="DX8" s="332" t="s">
        <v>60</v>
      </c>
      <c r="DY8" s="332" t="s">
        <v>61</v>
      </c>
      <c r="DZ8" s="332" t="s">
        <v>62</v>
      </c>
      <c r="EA8" s="332" t="s">
        <v>63</v>
      </c>
      <c r="EB8" s="332" t="s">
        <v>64</v>
      </c>
      <c r="EC8" s="332" t="s">
        <v>65</v>
      </c>
      <c r="ED8" s="332" t="s">
        <v>66</v>
      </c>
      <c r="EE8" s="283" t="s">
        <v>67</v>
      </c>
      <c r="EF8" s="281" t="s">
        <v>68</v>
      </c>
      <c r="EG8" s="281" t="s">
        <v>69</v>
      </c>
      <c r="EH8" s="354" t="s">
        <v>70</v>
      </c>
      <c r="EK8" s="235"/>
      <c r="EL8" s="235"/>
      <c r="EM8" s="235"/>
      <c r="EN8" s="235"/>
      <c r="EO8" s="179"/>
      <c r="EP8" s="179"/>
      <c r="EQ8" s="179"/>
      <c r="ER8" s="179"/>
      <c r="ES8" s="179"/>
    </row>
    <row r="9" spans="1:155" ht="18" customHeight="1" x14ac:dyDescent="0.4">
      <c r="B9" s="16"/>
      <c r="C9" s="11" t="s">
        <v>71</v>
      </c>
      <c r="D9" s="326" t="s">
        <v>72</v>
      </c>
      <c r="E9" s="327"/>
      <c r="F9" s="186"/>
      <c r="G9" s="3"/>
      <c r="H9" s="3"/>
      <c r="I9" s="3"/>
      <c r="J9" s="328" t="str">
        <f>IF(COUNTIF($AJ13:$AK32,"NG")=0,"OK","NG")</f>
        <v>OK</v>
      </c>
      <c r="K9" s="330" t="str">
        <f>IF(COUNTIF($AL13:$AP32,"NG")=0,"OK","NG")</f>
        <v>OK</v>
      </c>
      <c r="L9" s="330" t="str">
        <f>IF(COUNTIF($BB$13:$BD$32,"NG")=0,"OK","NG")</f>
        <v>NG</v>
      </c>
      <c r="M9" s="330" t="str">
        <f>IF(COUNTIF($BV$13:$BZ$32,"NG")=0,"OK","NG")</f>
        <v>OK</v>
      </c>
      <c r="N9" s="330" t="str">
        <f>IF(COUNTIF($DH$13:$DM$32,"NG")=0,"OK","NG")</f>
        <v>NG</v>
      </c>
      <c r="O9" s="310" t="str">
        <f>IF(COUNTIF($EJ$13:$ES$32,"NG")=0,"OK","NG")</f>
        <v>NG</v>
      </c>
      <c r="P9" s="4"/>
      <c r="Q9" s="4"/>
      <c r="R9" s="4"/>
      <c r="S9" s="4"/>
      <c r="T9" s="4"/>
      <c r="U9" s="4"/>
      <c r="V9" s="4"/>
      <c r="W9" s="4"/>
      <c r="X9" s="4"/>
      <c r="Y9" s="4"/>
      <c r="Z9" s="12"/>
      <c r="AA9" s="13"/>
      <c r="AB9" s="312" t="s">
        <v>73</v>
      </c>
      <c r="AC9" s="313"/>
      <c r="AD9" s="40"/>
      <c r="AE9" s="40"/>
      <c r="AF9" s="40"/>
      <c r="AG9" s="45"/>
      <c r="AH9" s="45"/>
      <c r="AI9" s="3"/>
      <c r="AJ9" s="4"/>
      <c r="AK9" s="4"/>
      <c r="AL9" s="4"/>
      <c r="AM9" s="4"/>
      <c r="AN9" s="4"/>
      <c r="AO9" s="4"/>
      <c r="AP9" s="4"/>
      <c r="AQ9" s="4"/>
      <c r="AR9" s="389"/>
      <c r="AS9" s="390"/>
      <c r="AT9" s="390"/>
      <c r="AU9" s="390"/>
      <c r="AV9" s="390"/>
      <c r="AW9" s="391"/>
      <c r="AX9" s="340"/>
      <c r="AY9" s="341"/>
      <c r="AZ9" s="342"/>
      <c r="BB9" s="316" t="s">
        <v>74</v>
      </c>
      <c r="BC9" s="317" t="s">
        <v>75</v>
      </c>
      <c r="BD9" s="318"/>
      <c r="BE9"/>
      <c r="BF9" s="319" t="s">
        <v>76</v>
      </c>
      <c r="BG9" s="320"/>
      <c r="BH9" s="320"/>
      <c r="BI9" s="325" t="s">
        <v>77</v>
      </c>
      <c r="BJ9" s="320"/>
      <c r="BK9" s="320"/>
      <c r="BL9" s="325" t="s">
        <v>78</v>
      </c>
      <c r="BM9" s="320"/>
      <c r="BN9" s="320"/>
      <c r="BO9" s="325" t="s">
        <v>79</v>
      </c>
      <c r="BP9" s="320"/>
      <c r="BQ9" s="320"/>
      <c r="BR9" s="325" t="s">
        <v>80</v>
      </c>
      <c r="BS9" s="325"/>
      <c r="BT9" s="392"/>
      <c r="BU9" s="261"/>
      <c r="BV9" s="396" t="s">
        <v>81</v>
      </c>
      <c r="BW9" s="397"/>
      <c r="BX9" s="397"/>
      <c r="BY9" s="397"/>
      <c r="BZ9" s="398"/>
      <c r="CB9" s="292" t="s">
        <v>82</v>
      </c>
      <c r="CC9" s="295" t="s">
        <v>83</v>
      </c>
      <c r="CD9" s="296"/>
      <c r="CE9" s="296"/>
      <c r="CF9" s="296"/>
      <c r="CG9" s="296"/>
      <c r="CH9" s="296"/>
      <c r="CI9" s="296"/>
      <c r="CJ9" s="296"/>
      <c r="CK9" s="296"/>
      <c r="CL9" s="296"/>
      <c r="CM9" s="297"/>
      <c r="CN9" s="301" t="s">
        <v>84</v>
      </c>
      <c r="CO9" s="304" t="s">
        <v>85</v>
      </c>
      <c r="CP9" s="305"/>
      <c r="CQ9" s="305"/>
      <c r="CR9" s="305"/>
      <c r="CS9" s="306"/>
      <c r="CT9" s="301" t="s">
        <v>86</v>
      </c>
      <c r="CU9" s="348"/>
      <c r="CV9" s="348"/>
      <c r="CW9" s="348"/>
      <c r="CX9" s="285" t="s">
        <v>87</v>
      </c>
      <c r="CY9" s="285"/>
      <c r="CZ9" s="285"/>
      <c r="DA9" s="285" t="s">
        <v>88</v>
      </c>
      <c r="DB9" s="285"/>
      <c r="DC9" s="285"/>
      <c r="DD9" s="349"/>
      <c r="DE9" s="349"/>
      <c r="DF9" s="350"/>
      <c r="DG9" s="3"/>
      <c r="DH9" s="3"/>
      <c r="DI9" s="3"/>
      <c r="DJ9" s="3"/>
      <c r="DK9" s="3"/>
      <c r="DL9" s="3"/>
      <c r="DM9" s="3"/>
      <c r="DO9" s="352"/>
      <c r="DP9" s="333"/>
      <c r="DQ9" s="333"/>
      <c r="DR9" s="333"/>
      <c r="DS9" s="333"/>
      <c r="DT9" s="333"/>
      <c r="DU9" s="333"/>
      <c r="DV9" s="333"/>
      <c r="DW9" s="333"/>
      <c r="DX9" s="333"/>
      <c r="DY9" s="333"/>
      <c r="DZ9" s="333"/>
      <c r="EA9" s="333"/>
      <c r="EB9" s="333"/>
      <c r="EC9" s="333"/>
      <c r="ED9" s="333"/>
      <c r="EE9" s="335"/>
      <c r="EF9" s="336"/>
      <c r="EG9" s="336"/>
      <c r="EH9" s="355"/>
    </row>
    <row r="10" spans="1:155" ht="18" customHeight="1" thickBot="1" x14ac:dyDescent="0.45">
      <c r="B10" s="16"/>
      <c r="C10" s="190"/>
      <c r="D10" s="256"/>
      <c r="E10" s="256"/>
      <c r="F10" s="186"/>
      <c r="G10" s="3"/>
      <c r="H10" s="3"/>
      <c r="I10" s="3"/>
      <c r="J10" s="329"/>
      <c r="K10" s="331"/>
      <c r="L10" s="331"/>
      <c r="M10" s="331"/>
      <c r="N10" s="331"/>
      <c r="O10" s="311"/>
      <c r="P10" s="4"/>
      <c r="Q10" s="4"/>
      <c r="R10" s="4"/>
      <c r="S10" s="4"/>
      <c r="T10" s="4"/>
      <c r="U10" s="4"/>
      <c r="V10" s="4"/>
      <c r="W10" s="4"/>
      <c r="X10" s="4"/>
      <c r="Y10" s="4"/>
      <c r="Z10" s="14"/>
      <c r="AA10" s="15"/>
      <c r="AB10" s="314"/>
      <c r="AC10" s="315"/>
      <c r="AD10" s="40"/>
      <c r="AE10" s="40"/>
      <c r="AF10" s="40"/>
      <c r="AG10" s="40"/>
      <c r="AH10" s="40"/>
      <c r="AI10" s="3"/>
      <c r="AJ10" s="254"/>
      <c r="AK10" s="254"/>
      <c r="AL10" s="254"/>
      <c r="AM10" s="254"/>
      <c r="AN10" s="254"/>
      <c r="AO10" s="254"/>
      <c r="AP10" s="254"/>
      <c r="AQ10" s="4"/>
      <c r="AR10" s="194" t="s">
        <v>89</v>
      </c>
      <c r="AS10" s="64"/>
      <c r="AT10" s="65"/>
      <c r="AU10" s="195" t="s">
        <v>90</v>
      </c>
      <c r="AV10" s="66"/>
      <c r="AW10" s="67"/>
      <c r="AX10" s="236" t="s">
        <v>91</v>
      </c>
      <c r="AY10" s="286" t="s">
        <v>92</v>
      </c>
      <c r="AZ10" s="287"/>
      <c r="BB10" s="316"/>
      <c r="BC10" s="317"/>
      <c r="BD10" s="318"/>
      <c r="BE10"/>
      <c r="BF10" s="321"/>
      <c r="BG10" s="322"/>
      <c r="BH10" s="322"/>
      <c r="BI10" s="322"/>
      <c r="BJ10" s="322"/>
      <c r="BK10" s="322"/>
      <c r="BL10" s="322"/>
      <c r="BM10" s="322"/>
      <c r="BN10" s="322"/>
      <c r="BO10" s="322"/>
      <c r="BP10" s="322"/>
      <c r="BQ10" s="322"/>
      <c r="BR10" s="302"/>
      <c r="BS10" s="302"/>
      <c r="BT10" s="393"/>
      <c r="BU10" s="261"/>
      <c r="BV10" s="399"/>
      <c r="BW10" s="400"/>
      <c r="BX10" s="400"/>
      <c r="BY10" s="400"/>
      <c r="BZ10" s="401"/>
      <c r="CB10" s="293"/>
      <c r="CC10" s="298"/>
      <c r="CD10" s="299"/>
      <c r="CE10" s="299"/>
      <c r="CF10" s="299"/>
      <c r="CG10" s="299"/>
      <c r="CH10" s="299"/>
      <c r="CI10" s="299"/>
      <c r="CJ10" s="299"/>
      <c r="CK10" s="299"/>
      <c r="CL10" s="299"/>
      <c r="CM10" s="300"/>
      <c r="CN10" s="302"/>
      <c r="CO10" s="307"/>
      <c r="CP10" s="308"/>
      <c r="CQ10" s="308"/>
      <c r="CR10" s="308"/>
      <c r="CS10" s="309"/>
      <c r="CT10" s="302"/>
      <c r="CU10" s="348"/>
      <c r="CV10" s="348"/>
      <c r="CW10" s="348"/>
      <c r="CX10" s="285"/>
      <c r="CY10" s="285"/>
      <c r="CZ10" s="285"/>
      <c r="DA10" s="285"/>
      <c r="DB10" s="285"/>
      <c r="DC10" s="285"/>
      <c r="DD10" s="349"/>
      <c r="DE10" s="349"/>
      <c r="DF10" s="350"/>
      <c r="DG10" s="3"/>
      <c r="DH10" s="268" t="s">
        <v>93</v>
      </c>
      <c r="DI10" s="269"/>
      <c r="DJ10" s="269"/>
      <c r="DK10" s="269"/>
      <c r="DL10" s="269"/>
      <c r="DM10" s="270"/>
      <c r="DO10" s="352"/>
      <c r="DP10" s="333"/>
      <c r="DQ10" s="333"/>
      <c r="DR10" s="333"/>
      <c r="DS10" s="333"/>
      <c r="DT10" s="333"/>
      <c r="DU10" s="333"/>
      <c r="DV10" s="333"/>
      <c r="DW10" s="333"/>
      <c r="DX10" s="333"/>
      <c r="DY10" s="333"/>
      <c r="DZ10" s="333"/>
      <c r="EA10" s="333"/>
      <c r="EB10" s="333"/>
      <c r="EC10" s="333"/>
      <c r="ED10" s="333"/>
      <c r="EE10" s="335"/>
      <c r="EF10" s="336"/>
      <c r="EG10" s="336"/>
      <c r="EH10" s="355"/>
    </row>
    <row r="11" spans="1:155" ht="18.600000000000001" customHeight="1" thickBot="1" x14ac:dyDescent="0.45">
      <c r="B11" s="1"/>
      <c r="C11" s="42" t="s">
        <v>94</v>
      </c>
      <c r="D11" s="1"/>
      <c r="E11" s="1"/>
      <c r="F11" s="1"/>
      <c r="G11" s="3"/>
      <c r="H11" s="3"/>
      <c r="I11" s="3"/>
      <c r="J11" s="3"/>
      <c r="K11" s="3"/>
      <c r="L11" s="3"/>
      <c r="M11" s="3"/>
      <c r="N11" s="17"/>
      <c r="O11" s="4"/>
      <c r="P11" s="4"/>
      <c r="Q11" s="4"/>
      <c r="R11" s="288" t="s">
        <v>95</v>
      </c>
      <c r="S11" s="288"/>
      <c r="T11" s="288"/>
      <c r="U11" s="288"/>
      <c r="V11" s="288"/>
      <c r="W11" s="288"/>
      <c r="X11" s="288"/>
      <c r="Y11" s="4"/>
      <c r="Z11" s="42" t="s">
        <v>96</v>
      </c>
      <c r="AA11" s="4"/>
      <c r="AB11" s="4"/>
      <c r="AC11" s="3"/>
      <c r="AD11" s="4"/>
      <c r="AE11" s="4"/>
      <c r="AF11" s="4"/>
      <c r="AG11" s="4"/>
      <c r="AH11" s="4"/>
      <c r="AI11" s="3"/>
      <c r="AJ11" s="289" t="s">
        <v>97</v>
      </c>
      <c r="AK11" s="290"/>
      <c r="AL11" s="290"/>
      <c r="AM11" s="290"/>
      <c r="AN11" s="290"/>
      <c r="AO11" s="290"/>
      <c r="AP11" s="291"/>
      <c r="AQ11" s="61"/>
      <c r="AR11" s="184" t="s">
        <v>98</v>
      </c>
      <c r="AS11" s="196" t="s">
        <v>99</v>
      </c>
      <c r="AT11" s="197" t="s">
        <v>100</v>
      </c>
      <c r="AU11" s="182" t="s">
        <v>101</v>
      </c>
      <c r="AV11" s="196" t="s">
        <v>102</v>
      </c>
      <c r="AW11" s="198" t="s">
        <v>103</v>
      </c>
      <c r="AX11" s="199" t="s">
        <v>104</v>
      </c>
      <c r="AY11" s="200" t="s">
        <v>105</v>
      </c>
      <c r="AZ11" s="201" t="s">
        <v>106</v>
      </c>
      <c r="BA11" s="75"/>
      <c r="BB11" s="316"/>
      <c r="BC11" s="317"/>
      <c r="BD11" s="318"/>
      <c r="BE11"/>
      <c r="BF11" s="323"/>
      <c r="BG11" s="324"/>
      <c r="BH11" s="324"/>
      <c r="BI11" s="324"/>
      <c r="BJ11" s="324"/>
      <c r="BK11" s="324"/>
      <c r="BL11" s="324"/>
      <c r="BM11" s="324"/>
      <c r="BN11" s="324"/>
      <c r="BO11" s="324"/>
      <c r="BP11" s="324"/>
      <c r="BQ11" s="324"/>
      <c r="BR11" s="394"/>
      <c r="BS11" s="394"/>
      <c r="BT11" s="395"/>
      <c r="BU11" s="261"/>
      <c r="BV11" s="402"/>
      <c r="BW11" s="403"/>
      <c r="BX11" s="403"/>
      <c r="BY11" s="403"/>
      <c r="BZ11" s="404"/>
      <c r="CA11" s="261"/>
      <c r="CB11" s="293"/>
      <c r="CC11" s="283" t="s">
        <v>107</v>
      </c>
      <c r="CD11" s="281" t="s">
        <v>108</v>
      </c>
      <c r="CE11" s="281" t="s">
        <v>109</v>
      </c>
      <c r="CF11" s="281" t="s">
        <v>110</v>
      </c>
      <c r="CG11" s="281" t="s">
        <v>111</v>
      </c>
      <c r="CH11" s="281" t="s">
        <v>112</v>
      </c>
      <c r="CI11" s="281" t="s">
        <v>113</v>
      </c>
      <c r="CJ11" s="281" t="s">
        <v>114</v>
      </c>
      <c r="CK11" s="281" t="s">
        <v>115</v>
      </c>
      <c r="CL11" s="281" t="s">
        <v>116</v>
      </c>
      <c r="CM11" s="279" t="s">
        <v>117</v>
      </c>
      <c r="CN11" s="302"/>
      <c r="CO11" s="283" t="s">
        <v>118</v>
      </c>
      <c r="CP11" s="281" t="s">
        <v>119</v>
      </c>
      <c r="CQ11" s="281" t="s">
        <v>120</v>
      </c>
      <c r="CR11" s="281" t="s">
        <v>121</v>
      </c>
      <c r="CS11" s="279" t="s">
        <v>122</v>
      </c>
      <c r="CT11" s="302"/>
      <c r="CU11" s="275" t="s">
        <v>123</v>
      </c>
      <c r="CV11" s="277" t="s">
        <v>124</v>
      </c>
      <c r="CW11" s="273" t="s">
        <v>125</v>
      </c>
      <c r="CX11" s="275" t="s">
        <v>126</v>
      </c>
      <c r="CY11" s="277" t="s">
        <v>124</v>
      </c>
      <c r="CZ11" s="273" t="s">
        <v>127</v>
      </c>
      <c r="DA11" s="275" t="s">
        <v>128</v>
      </c>
      <c r="DB11" s="277" t="s">
        <v>129</v>
      </c>
      <c r="DC11" s="273" t="s">
        <v>130</v>
      </c>
      <c r="DD11" s="275" t="s">
        <v>131</v>
      </c>
      <c r="DE11" s="277" t="s">
        <v>124</v>
      </c>
      <c r="DF11" s="263" t="s">
        <v>132</v>
      </c>
      <c r="DG11" s="261"/>
      <c r="DH11" s="265" t="s">
        <v>133</v>
      </c>
      <c r="DI11" s="266" t="s">
        <v>134</v>
      </c>
      <c r="DJ11" s="266"/>
      <c r="DK11" s="266"/>
      <c r="DL11" s="266"/>
      <c r="DM11" s="267"/>
      <c r="DO11" s="352"/>
      <c r="DP11" s="333"/>
      <c r="DQ11" s="333"/>
      <c r="DR11" s="333"/>
      <c r="DS11" s="333"/>
      <c r="DT11" s="333"/>
      <c r="DU11" s="333"/>
      <c r="DV11" s="333"/>
      <c r="DW11" s="333"/>
      <c r="DX11" s="333"/>
      <c r="DY11" s="333"/>
      <c r="DZ11" s="333"/>
      <c r="EA11" s="333"/>
      <c r="EB11" s="333"/>
      <c r="EC11" s="333"/>
      <c r="ED11" s="333"/>
      <c r="EE11" s="335"/>
      <c r="EF11" s="336"/>
      <c r="EG11" s="336"/>
      <c r="EH11" s="355"/>
      <c r="EJ11" s="268" t="s">
        <v>135</v>
      </c>
      <c r="EK11" s="269"/>
      <c r="EL11" s="269"/>
      <c r="EM11" s="269"/>
      <c r="EN11" s="269"/>
      <c r="EO11" s="269"/>
      <c r="EP11" s="269"/>
      <c r="EQ11" s="269"/>
      <c r="ER11" s="269"/>
      <c r="ES11" s="270"/>
      <c r="EU11" s="6" t="s">
        <v>136</v>
      </c>
    </row>
    <row r="12" spans="1:155" ht="113.45" customHeight="1" thickTop="1" thickBot="1" x14ac:dyDescent="0.45">
      <c r="B12" s="3"/>
      <c r="C12" s="100" t="s">
        <v>137</v>
      </c>
      <c r="D12" s="46" t="s">
        <v>138</v>
      </c>
      <c r="E12" s="205" t="s">
        <v>139</v>
      </c>
      <c r="F12" s="47" t="s">
        <v>140</v>
      </c>
      <c r="G12" s="271" t="s">
        <v>141</v>
      </c>
      <c r="H12" s="272"/>
      <c r="I12" s="18" t="s">
        <v>142</v>
      </c>
      <c r="J12" s="48" t="s">
        <v>143</v>
      </c>
      <c r="K12" s="19" t="s">
        <v>144</v>
      </c>
      <c r="L12" s="19" t="s">
        <v>145</v>
      </c>
      <c r="M12" s="82" t="s">
        <v>146</v>
      </c>
      <c r="N12" s="21" t="s">
        <v>147</v>
      </c>
      <c r="O12" s="22" t="s">
        <v>148</v>
      </c>
      <c r="P12" s="22" t="s">
        <v>149</v>
      </c>
      <c r="Q12" s="76" t="s">
        <v>150</v>
      </c>
      <c r="R12" s="204" t="s">
        <v>151</v>
      </c>
      <c r="S12" s="204" t="s">
        <v>152</v>
      </c>
      <c r="T12" s="204" t="s">
        <v>153</v>
      </c>
      <c r="U12" s="204" t="s">
        <v>154</v>
      </c>
      <c r="V12" s="204" t="s">
        <v>155</v>
      </c>
      <c r="W12" s="204" t="s">
        <v>156</v>
      </c>
      <c r="X12" s="204" t="s">
        <v>157</v>
      </c>
      <c r="Y12" s="22" t="s">
        <v>158</v>
      </c>
      <c r="Z12" s="210" t="s">
        <v>159</v>
      </c>
      <c r="AA12" s="20" t="s">
        <v>160</v>
      </c>
      <c r="AB12" s="49" t="s">
        <v>161</v>
      </c>
      <c r="AC12" s="158" t="s">
        <v>162</v>
      </c>
      <c r="AD12" s="50" t="s">
        <v>163</v>
      </c>
      <c r="AE12" s="106" t="s">
        <v>164</v>
      </c>
      <c r="AF12" s="158" t="s">
        <v>165</v>
      </c>
      <c r="AG12" s="51" t="s">
        <v>166</v>
      </c>
      <c r="AH12" s="159" t="s">
        <v>167</v>
      </c>
      <c r="AI12" s="3"/>
      <c r="AJ12" s="211" t="s">
        <v>168</v>
      </c>
      <c r="AK12" s="212" t="s">
        <v>169</v>
      </c>
      <c r="AL12" s="212" t="s">
        <v>170</v>
      </c>
      <c r="AM12" s="212" t="s">
        <v>171</v>
      </c>
      <c r="AN12" s="212" t="s">
        <v>172</v>
      </c>
      <c r="AO12" s="212" t="s">
        <v>173</v>
      </c>
      <c r="AP12" s="213" t="s">
        <v>174</v>
      </c>
      <c r="AQ12" s="62"/>
      <c r="AR12" s="185" t="s">
        <v>175</v>
      </c>
      <c r="AS12" s="110" t="s">
        <v>176</v>
      </c>
      <c r="AT12" s="111" t="s">
        <v>177</v>
      </c>
      <c r="AU12" s="183" t="s">
        <v>178</v>
      </c>
      <c r="AV12" s="110" t="s">
        <v>179</v>
      </c>
      <c r="AW12" s="112" t="s">
        <v>180</v>
      </c>
      <c r="AX12" s="113" t="s">
        <v>181</v>
      </c>
      <c r="AY12" s="114" t="s">
        <v>182</v>
      </c>
      <c r="AZ12" s="115" t="s">
        <v>183</v>
      </c>
      <c r="BA12" s="68"/>
      <c r="BB12" s="157" t="s">
        <v>184</v>
      </c>
      <c r="BC12" s="160" t="s">
        <v>185</v>
      </c>
      <c r="BD12" s="262" t="s">
        <v>393</v>
      </c>
      <c r="BF12" s="90" t="s">
        <v>186</v>
      </c>
      <c r="BG12" s="91" t="s">
        <v>187</v>
      </c>
      <c r="BH12" s="92" t="s">
        <v>188</v>
      </c>
      <c r="BI12" s="93" t="s">
        <v>186</v>
      </c>
      <c r="BJ12" s="91" t="s">
        <v>187</v>
      </c>
      <c r="BK12" s="92" t="s">
        <v>188</v>
      </c>
      <c r="BL12" s="93" t="s">
        <v>186</v>
      </c>
      <c r="BM12" s="91" t="s">
        <v>187</v>
      </c>
      <c r="BN12" s="92" t="s">
        <v>188</v>
      </c>
      <c r="BO12" s="93" t="s">
        <v>186</v>
      </c>
      <c r="BP12" s="91" t="s">
        <v>187</v>
      </c>
      <c r="BQ12" s="92" t="s">
        <v>188</v>
      </c>
      <c r="BR12" s="93" t="s">
        <v>186</v>
      </c>
      <c r="BS12" s="91" t="s">
        <v>187</v>
      </c>
      <c r="BT12" s="94" t="s">
        <v>188</v>
      </c>
      <c r="BU12" s="89"/>
      <c r="BV12" s="165" t="s">
        <v>189</v>
      </c>
      <c r="BW12" s="166" t="s">
        <v>190</v>
      </c>
      <c r="BX12" s="166" t="s">
        <v>191</v>
      </c>
      <c r="BY12" s="166" t="s">
        <v>192</v>
      </c>
      <c r="BZ12" s="167" t="s">
        <v>193</v>
      </c>
      <c r="CA12" s="89"/>
      <c r="CB12" s="294"/>
      <c r="CC12" s="284"/>
      <c r="CD12" s="282"/>
      <c r="CE12" s="282"/>
      <c r="CF12" s="282"/>
      <c r="CG12" s="282"/>
      <c r="CH12" s="282"/>
      <c r="CI12" s="282"/>
      <c r="CJ12" s="282"/>
      <c r="CK12" s="282"/>
      <c r="CL12" s="282"/>
      <c r="CM12" s="280"/>
      <c r="CN12" s="303"/>
      <c r="CO12" s="284"/>
      <c r="CP12" s="282"/>
      <c r="CQ12" s="282"/>
      <c r="CR12" s="282"/>
      <c r="CS12" s="280"/>
      <c r="CT12" s="303"/>
      <c r="CU12" s="276"/>
      <c r="CV12" s="278"/>
      <c r="CW12" s="274"/>
      <c r="CX12" s="276"/>
      <c r="CY12" s="278"/>
      <c r="CZ12" s="274"/>
      <c r="DA12" s="276"/>
      <c r="DB12" s="278"/>
      <c r="DC12" s="274"/>
      <c r="DD12" s="276"/>
      <c r="DE12" s="278"/>
      <c r="DF12" s="264"/>
      <c r="DG12" s="261"/>
      <c r="DH12" s="265"/>
      <c r="DI12" s="259" t="s">
        <v>194</v>
      </c>
      <c r="DJ12" s="259" t="s">
        <v>195</v>
      </c>
      <c r="DK12" s="259" t="s">
        <v>196</v>
      </c>
      <c r="DL12" s="259" t="s">
        <v>197</v>
      </c>
      <c r="DM12" s="260" t="s">
        <v>198</v>
      </c>
      <c r="DO12" s="353"/>
      <c r="DP12" s="334"/>
      <c r="DQ12" s="334"/>
      <c r="DR12" s="334"/>
      <c r="DS12" s="334"/>
      <c r="DT12" s="334"/>
      <c r="DU12" s="334"/>
      <c r="DV12" s="334"/>
      <c r="DW12" s="334"/>
      <c r="DX12" s="334"/>
      <c r="DY12" s="334"/>
      <c r="DZ12" s="334"/>
      <c r="EA12" s="334"/>
      <c r="EB12" s="334"/>
      <c r="EC12" s="334"/>
      <c r="ED12" s="334"/>
      <c r="EE12" s="284"/>
      <c r="EF12" s="282"/>
      <c r="EG12" s="282"/>
      <c r="EH12" s="356"/>
      <c r="EJ12" s="247" t="s">
        <v>194</v>
      </c>
      <c r="EK12" s="181" t="s">
        <v>199</v>
      </c>
      <c r="EL12" s="181" t="s">
        <v>200</v>
      </c>
      <c r="EM12" s="181" t="s">
        <v>201</v>
      </c>
      <c r="EN12" s="181" t="s">
        <v>202</v>
      </c>
      <c r="EO12" s="181" t="s">
        <v>203</v>
      </c>
      <c r="EP12" s="181" t="s">
        <v>204</v>
      </c>
      <c r="EQ12" s="181" t="s">
        <v>205</v>
      </c>
      <c r="ER12" s="259" t="s">
        <v>206</v>
      </c>
      <c r="ES12" s="248" t="s">
        <v>207</v>
      </c>
      <c r="EU12" s="119" t="s">
        <v>208</v>
      </c>
      <c r="EV12" s="120" t="s">
        <v>209</v>
      </c>
      <c r="EW12" s="120" t="s">
        <v>29</v>
      </c>
      <c r="EX12" s="120" t="s">
        <v>210</v>
      </c>
      <c r="EY12" s="121" t="s">
        <v>211</v>
      </c>
    </row>
    <row r="13" spans="1:155" ht="58.9" customHeight="1" thickTop="1" thickBot="1" x14ac:dyDescent="0.45">
      <c r="B13" s="1">
        <v>1</v>
      </c>
      <c r="C13" s="206" t="str">
        <f t="shared" ref="C13:C32" si="0">$D$5</f>
        <v>○○学園</v>
      </c>
      <c r="D13" s="207" t="s">
        <v>212</v>
      </c>
      <c r="E13" s="192" t="s">
        <v>213</v>
      </c>
      <c r="F13" s="58" t="s">
        <v>214</v>
      </c>
      <c r="G13" s="189" t="s">
        <v>215</v>
      </c>
      <c r="H13" s="23">
        <v>33</v>
      </c>
      <c r="I13" s="18" t="s">
        <v>216</v>
      </c>
      <c r="J13" s="106" t="s">
        <v>217</v>
      </c>
      <c r="K13" s="106" t="s">
        <v>218</v>
      </c>
      <c r="L13" s="19" t="s">
        <v>219</v>
      </c>
      <c r="M13" s="24">
        <v>2222</v>
      </c>
      <c r="N13" s="25" t="s">
        <v>220</v>
      </c>
      <c r="O13" s="52" t="s">
        <v>221</v>
      </c>
      <c r="P13" s="80" t="s">
        <v>222</v>
      </c>
      <c r="Q13" s="77" t="s">
        <v>223</v>
      </c>
      <c r="R13" s="80" t="s">
        <v>222</v>
      </c>
      <c r="S13" s="80" t="s">
        <v>224</v>
      </c>
      <c r="T13" s="80" t="s">
        <v>224</v>
      </c>
      <c r="U13" s="80" t="s">
        <v>224</v>
      </c>
      <c r="V13" s="80" t="s">
        <v>224</v>
      </c>
      <c r="W13" s="80" t="s">
        <v>224</v>
      </c>
      <c r="X13" s="80" t="s">
        <v>224</v>
      </c>
      <c r="Y13" s="52" t="s">
        <v>225</v>
      </c>
      <c r="Z13" s="18" t="s">
        <v>226</v>
      </c>
      <c r="AA13" s="26">
        <v>0.72</v>
      </c>
      <c r="AB13" s="101"/>
      <c r="AC13" s="53"/>
      <c r="AD13" s="54" t="s">
        <v>227</v>
      </c>
      <c r="AE13" s="27"/>
      <c r="AF13" s="27"/>
      <c r="AG13" s="55"/>
      <c r="AH13" s="28"/>
      <c r="AI13" s="3"/>
      <c r="AJ13" s="228" t="str">
        <f t="shared" ref="AJ13:AJ20" si="1">IF(Q13="","-",IF(COUNTIF($F13:$Q13,"")=0,"OK","NG"))</f>
        <v>OK</v>
      </c>
      <c r="AK13" s="229" t="str">
        <f t="shared" ref="AK13:AK20" si="2">IF(N13="","-",IF(COUNTIF($O13:$X13,"（リストから選択）")=0,"OK","NG"))</f>
        <v>OK</v>
      </c>
      <c r="AL13" s="229" t="str">
        <f t="shared" ref="AL13:AL20" si="3">IF(Y13="耐震補強工事中（対象外）","-",IF(Z13="未実施",IF(AB13="","NG","OK"),"-"))</f>
        <v>-</v>
      </c>
      <c r="AM13" s="229" t="str">
        <f t="shared" ref="AM13:AM20" si="4">IF(Y13="耐震補強工事中（対象外）","-",IF(AB13="６．その他（右欄に具体的な理由を記載）",IF(AC13="","NG","OK"),"-"))</f>
        <v>-</v>
      </c>
      <c r="AN13" s="229" t="str">
        <f t="shared" ref="AN13:AN20" si="5">IF(Y13="耐震補強工事中（対象外）","-",IF(I13="旧",IF(AD13="","NG","OK"),"-"))</f>
        <v>OK</v>
      </c>
      <c r="AO13" s="229" t="str">
        <f t="shared" ref="AO13:AO20" si="6">IF(Y13="耐震補強工事中（対象外）","-",IF(OR(AND(AA13&lt;0.6,AD13="３．耐震性なし"),AND(AA13&lt;0.6,AD13="４．診断未実施のため不明")),IF(AG13="","NG","OK"),"-"))</f>
        <v>-</v>
      </c>
      <c r="AP13" s="230" t="str">
        <f>IF(Y13="耐震補強工事中（対象外）","-",IF(AG13=リスト!$J$9,IF(AH13="","NG","OK"),"-"))</f>
        <v>-</v>
      </c>
      <c r="AQ13" s="63"/>
      <c r="AR13" s="69" t="str">
        <f t="shared" ref="AR13:AR32" si="7">IF($J13="屋体",$AS13+$AT13,"対象外")</f>
        <v>対象外</v>
      </c>
      <c r="AS13" s="71"/>
      <c r="AT13" s="70"/>
      <c r="AU13" s="72" t="str">
        <f>IF($J13="屋体",$AV13+$AW13,"対象外")</f>
        <v>対象外</v>
      </c>
      <c r="AV13" s="73"/>
      <c r="AW13" s="74"/>
      <c r="AX13" s="257" t="s">
        <v>228</v>
      </c>
      <c r="AY13" s="85" t="s">
        <v>229</v>
      </c>
      <c r="AZ13" s="83" t="str">
        <f>IF((COUNTIFS($D$13:$D$1048576,D13,$AY$13:$AY$1048576,"○"))=COUNTIFS($D$13:$D$1048576,D13),1,"-")</f>
        <v>-</v>
      </c>
      <c r="BB13" s="117" t="str">
        <f t="shared" ref="BB13:BB20" si="8">IF(AR13="対象外","-",IF(M13&gt;=((AR13+AU13)*200),"OK","NG"))</f>
        <v>-</v>
      </c>
      <c r="BC13" s="161" t="str">
        <f t="shared" ref="BC13:BC20" si="9">IF(Q13="","-",IF(AX13="↓リストから選択","NG","OK"))</f>
        <v>OK</v>
      </c>
      <c r="BD13" s="162" t="str">
        <f t="shared" ref="BD13:BD20" si="10">IF(Q13="","-",IF(AND(OR(AX13="学校教職員等による点検",AX13="未点検"),AY13="○"),"NG","OK"))</f>
        <v>OK</v>
      </c>
      <c r="BF13" s="168">
        <v>10</v>
      </c>
      <c r="BG13" s="169">
        <v>2</v>
      </c>
      <c r="BH13" s="170">
        <v>15</v>
      </c>
      <c r="BI13" s="171">
        <v>3</v>
      </c>
      <c r="BJ13" s="169">
        <v>0</v>
      </c>
      <c r="BK13" s="170">
        <v>5</v>
      </c>
      <c r="BL13" s="171">
        <v>0</v>
      </c>
      <c r="BM13" s="169">
        <v>0</v>
      </c>
      <c r="BN13" s="170">
        <v>0</v>
      </c>
      <c r="BO13" s="171">
        <v>0</v>
      </c>
      <c r="BP13" s="169">
        <v>0</v>
      </c>
      <c r="BQ13" s="170">
        <v>2</v>
      </c>
      <c r="BR13" s="171">
        <v>0</v>
      </c>
      <c r="BS13" s="169">
        <v>0</v>
      </c>
      <c r="BT13" s="172">
        <v>0</v>
      </c>
      <c r="BV13" s="222" t="str">
        <f t="shared" ref="BV13:BV20" si="11">IF(BH13=0,"-",IF((BF13+BG13)&lt;=BH13,"OK","NG"))</f>
        <v>OK</v>
      </c>
      <c r="BW13" s="223" t="str">
        <f t="shared" ref="BW13:BW20" si="12">IF(BK13=0,"-",IF((BI13+BJ13)&lt;=BK13,"OK","NG"))</f>
        <v>OK</v>
      </c>
      <c r="BX13" s="223" t="str">
        <f t="shared" ref="BX13:BX20" si="13">IF(BN13=0,"-",IF((BL13+BM13)&lt;=BN13,"OK","NG"))</f>
        <v>-</v>
      </c>
      <c r="BY13" s="223" t="str">
        <f t="shared" ref="BY13:BY20" si="14">IF(BQ13=0,"-",IF((BO13+BP13)&lt;=BQ13,"OK","NG"))</f>
        <v>OK</v>
      </c>
      <c r="BZ13" s="224" t="str">
        <f t="shared" ref="BZ13:BZ20" si="15">IF(BT13=0,"-",IF((BR13+BS13)&lt;=BT13,"OK","NG"))</f>
        <v>-</v>
      </c>
      <c r="CA13" s="255" t="str">
        <f t="shared" ref="CA13:CA32" si="16">IF(K13="幼稚園","対象外","")</f>
        <v/>
      </c>
      <c r="CB13" s="128" t="s">
        <v>230</v>
      </c>
      <c r="CC13" s="129" t="s">
        <v>231</v>
      </c>
      <c r="CD13" s="130" t="s">
        <v>231</v>
      </c>
      <c r="CE13" s="130" t="s">
        <v>231</v>
      </c>
      <c r="CF13" s="130" t="s">
        <v>231</v>
      </c>
      <c r="CG13" s="130" t="s">
        <v>231</v>
      </c>
      <c r="CH13" s="130" t="s">
        <v>231</v>
      </c>
      <c r="CI13" s="130" t="s">
        <v>231</v>
      </c>
      <c r="CJ13" s="130" t="s">
        <v>231</v>
      </c>
      <c r="CK13" s="130" t="s">
        <v>231</v>
      </c>
      <c r="CL13" s="130" t="s">
        <v>231</v>
      </c>
      <c r="CM13" s="131" t="s">
        <v>231</v>
      </c>
      <c r="CN13" s="122" t="s">
        <v>232</v>
      </c>
      <c r="CO13" s="151" t="s">
        <v>233</v>
      </c>
      <c r="CP13" s="152" t="s">
        <v>233</v>
      </c>
      <c r="CQ13" s="152" t="s">
        <v>222</v>
      </c>
      <c r="CR13" s="152" t="s">
        <v>233</v>
      </c>
      <c r="CS13" s="153" t="s">
        <v>233</v>
      </c>
      <c r="CT13" s="146" t="s">
        <v>234</v>
      </c>
      <c r="CU13" s="132" t="s">
        <v>235</v>
      </c>
      <c r="CV13" s="133" t="s">
        <v>236</v>
      </c>
      <c r="CW13" s="134" t="s">
        <v>237</v>
      </c>
      <c r="CX13" s="132" t="s">
        <v>238</v>
      </c>
      <c r="CY13" s="133" t="s">
        <v>231</v>
      </c>
      <c r="CZ13" s="134" t="s">
        <v>231</v>
      </c>
      <c r="DA13" s="132" t="s">
        <v>239</v>
      </c>
      <c r="DB13" s="133" t="s">
        <v>240</v>
      </c>
      <c r="DC13" s="134" t="s">
        <v>241</v>
      </c>
      <c r="DD13" s="132" t="s">
        <v>242</v>
      </c>
      <c r="DE13" s="133" t="s">
        <v>243</v>
      </c>
      <c r="DF13" s="148" t="s">
        <v>244</v>
      </c>
      <c r="DH13" s="222" t="str">
        <f t="shared" ref="DH13:DH20" si="17">IF(B13=1,IF(Q13="","-",IF(CB13="① 計画的に整備するための何らかの計画や方針等がある",IF(COUNTIF($CB13:$CT13,"↓リストから選択")=0,"OK","NG"),IF(COUNTIF($CB13:$CT13,"↓リストから選択")=11,"OK","NG"))),"-")</f>
        <v>OK</v>
      </c>
      <c r="DI13" s="223" t="str">
        <f t="shared" ref="DI13:DI20" si="18">IF(Q13="","-",IF(OR(CU13="↓リストから選択",CX13="↓リストから選択",DA13="↓リストから選択",IF(N13="1階建て","",DD13="↓リストから選択")),"NG","OK"))</f>
        <v>OK</v>
      </c>
      <c r="DJ13" s="223" t="str">
        <f t="shared" ref="DJ13:DJ20" si="19">IF($DI13="-","-",IF(OR($CT13="在籍していない",CU13="１ヶ所以上、バリアフリートイレを設けている"),IF(CV13="↓リストから選択","OK","NG"),IF(AND($CT13="在籍している",CU13="バリアフリートイレを設けていない"),IF(CV13="↓リストから選択","NG","OK"))))</f>
        <v>OK</v>
      </c>
      <c r="DK13" s="223" t="str">
        <f t="shared" ref="DK13:DK20" si="20">IF($DI13="-","-",IF(OR($CT13="在籍していない",CX13="スロープ等で段差を解消している"),IF(CY13="↓リストから選択","OK","NG"),IF(AND($CT13="在籍している",CX13="段差の解消をしていない"),IF(CY13="↓リストから選択","NG","OK"))))</f>
        <v>OK</v>
      </c>
      <c r="DL13" s="223" t="str">
        <f t="shared" ref="DL13:DL20" si="21">IF($DI13="-","-",IF(OR($CT13="在籍していない",DA13="スロープ等で段差を解消している"),IF(DB13="↓リストから選択","OK","NG"),IF(AND($CT13="在籍している",DA13="段差の解消をしていない"),IF(DB13="↓リストから選択","NG","OK"))))</f>
        <v>OK</v>
      </c>
      <c r="DM13" s="224" t="str">
        <f>IF(OR(DI13="-",N13="1階建て"),"-",IF(OR(CT13="在籍していない",DD13="階と階の間の移動に必要なエレベーター等を１台以上設置している"),IF(DE13="↓リストから選択","OK","NG"),IF(DE13="↓リストから選択","NG","OK")))</f>
        <v>OK</v>
      </c>
      <c r="DN13" s="255" t="str">
        <f t="shared" ref="DN13:DN32" si="22">IF(K13="幼稚園","対象外","")</f>
        <v/>
      </c>
      <c r="DO13" s="128" t="s">
        <v>245</v>
      </c>
      <c r="DP13" s="122" t="s">
        <v>231</v>
      </c>
      <c r="DQ13" s="122" t="s">
        <v>245</v>
      </c>
      <c r="DR13" s="122" t="s">
        <v>231</v>
      </c>
      <c r="DS13" s="122" t="s">
        <v>245</v>
      </c>
      <c r="DT13" s="122" t="s">
        <v>231</v>
      </c>
      <c r="DU13" s="122" t="s">
        <v>245</v>
      </c>
      <c r="DV13" s="122" t="s">
        <v>231</v>
      </c>
      <c r="DW13" s="122" t="s">
        <v>245</v>
      </c>
      <c r="DX13" s="122" t="s">
        <v>231</v>
      </c>
      <c r="DY13" s="122" t="s">
        <v>245</v>
      </c>
      <c r="DZ13" s="122" t="s">
        <v>231</v>
      </c>
      <c r="EA13" s="122" t="s">
        <v>245</v>
      </c>
      <c r="EB13" s="122" t="s">
        <v>231</v>
      </c>
      <c r="EC13" s="122" t="s">
        <v>245</v>
      </c>
      <c r="ED13" s="122" t="s">
        <v>231</v>
      </c>
      <c r="EE13" s="243" t="s">
        <v>246</v>
      </c>
      <c r="EF13" s="243" t="s">
        <v>247</v>
      </c>
      <c r="EG13" s="243" t="s">
        <v>248</v>
      </c>
      <c r="EH13" s="244" t="s">
        <v>248</v>
      </c>
      <c r="EJ13" s="237" t="str">
        <f t="shared" ref="EJ13:EJ20" si="23">IF(B13=1,IF(Q13="","-",IF(COUNTA(DO13,DQ13,DS13,DU13,DW13,DY13,EA13)=7,"OK","NG")),"-")</f>
        <v>OK</v>
      </c>
      <c r="EK13" s="180" t="str">
        <f>IF(B13=1,IF(Q13="","-",IF(DO13=リスト!$AF$3,"OK",IF(DP13="↓リストから選択","NG","OK"))),"-")</f>
        <v>OK</v>
      </c>
      <c r="EL13" s="180" t="str">
        <f>IF($B13=1,IF(Q13="","-",IF(DQ13=リスト!$AF$3,"OK",IF(DR13="↓リストから選択","NG","OK"))),"-")</f>
        <v>OK</v>
      </c>
      <c r="EM13" s="180" t="str">
        <f>IF($B13=1,IF(Q13="","-",IF(DS13=リスト!$AF$3,"OK",IF(DT13="↓リストから選択","NG","OK"))),"-")</f>
        <v>OK</v>
      </c>
      <c r="EN13" s="180" t="str">
        <f>IF($B13=1,IF(Q13="","-",IF(DU13=リスト!$AF$3,"OK",IF(DV13="↓リストから選択","NG","OK"))),"-")</f>
        <v>OK</v>
      </c>
      <c r="EO13" s="180" t="str">
        <f>IF($B13=1,IF(Q13="","-",IF(DW13=リスト!$AF$3,"OK",IF(DX13="↓リストから選択","NG","OK"))),"-")</f>
        <v>OK</v>
      </c>
      <c r="EP13" s="180" t="str">
        <f>IF($B13=1,IF(Q13="","-",IF(DY13=リスト!$AF$3,"OK",IF(DZ13="↓リストから選択","NG","OK"))),"-")</f>
        <v>OK</v>
      </c>
      <c r="EQ13" s="180" t="str">
        <f>IF($B13=1,IF(Q13="","-",IF(EA13=リスト!$AF$3,"OK",IF(EB13="↓リストから選択","NG","OK"))),"-")</f>
        <v>OK</v>
      </c>
      <c r="ER13" s="180" t="str">
        <f>IF($B13=1,IF(Q13="","-",IF(EC13=リスト!$AF$3,"OK",IF(ED13="↓リストから選択","NG","OK"))),"-")</f>
        <v>OK</v>
      </c>
      <c r="ES13" s="238" t="str">
        <f t="shared" ref="ES13:ES20" si="24">IF(B13=1,IF(Q13="","-",IF(COUNTIFS($EE13:$EH13,"↓リストから選択")=0,"OK","NG")),"-")</f>
        <v>OK</v>
      </c>
      <c r="EU13" s="128" t="str">
        <f t="shared" ref="EU13:EU32" si="25">$D$5</f>
        <v>○○学園</v>
      </c>
      <c r="EV13" s="122" t="str">
        <f t="shared" ref="EV13:EV32" si="26">$D$6</f>
        <v>本部施設課</v>
      </c>
      <c r="EW13" s="122" t="str">
        <f t="shared" ref="EW13:EW32" si="27">$D$7</f>
        <v>モンカ　タロウ</v>
      </c>
      <c r="EX13" s="122" t="str">
        <f t="shared" ref="EX13:EX32" si="28">$D$8</f>
        <v>03-XXXX-YYYY</v>
      </c>
      <c r="EY13" s="123" t="str">
        <f t="shared" ref="EY13:EY32" si="29">$D$9</f>
        <v>shisetsu@****.ac.jp</v>
      </c>
    </row>
    <row r="14" spans="1:155" ht="58.9" customHeight="1" thickTop="1" thickBot="1" x14ac:dyDescent="0.45">
      <c r="A14" s="220" t="s">
        <v>249</v>
      </c>
      <c r="B14" s="1">
        <f>COUNTIF(D$13:D14,D14)</f>
        <v>2</v>
      </c>
      <c r="C14" s="206" t="str">
        <f t="shared" si="0"/>
        <v>○○学園</v>
      </c>
      <c r="D14" s="207" t="s">
        <v>212</v>
      </c>
      <c r="E14" s="192" t="s">
        <v>250</v>
      </c>
      <c r="F14" s="58" t="s">
        <v>251</v>
      </c>
      <c r="G14" s="189" t="s">
        <v>215</v>
      </c>
      <c r="H14" s="23">
        <v>44</v>
      </c>
      <c r="I14" s="18" t="s">
        <v>216</v>
      </c>
      <c r="J14" s="106" t="s">
        <v>217</v>
      </c>
      <c r="K14" s="106" t="s">
        <v>218</v>
      </c>
      <c r="L14" s="19" t="s">
        <v>219</v>
      </c>
      <c r="M14" s="24">
        <v>1336.29</v>
      </c>
      <c r="N14" s="25" t="s">
        <v>220</v>
      </c>
      <c r="O14" s="52" t="s">
        <v>221</v>
      </c>
      <c r="P14" s="80" t="s">
        <v>229</v>
      </c>
      <c r="Q14" s="77" t="s">
        <v>252</v>
      </c>
      <c r="R14" s="80" t="s">
        <v>222</v>
      </c>
      <c r="S14" s="80" t="s">
        <v>224</v>
      </c>
      <c r="T14" s="80" t="s">
        <v>224</v>
      </c>
      <c r="U14" s="80" t="s">
        <v>224</v>
      </c>
      <c r="V14" s="80" t="s">
        <v>224</v>
      </c>
      <c r="W14" s="80" t="s">
        <v>224</v>
      </c>
      <c r="X14" s="80" t="s">
        <v>224</v>
      </c>
      <c r="Y14" s="52" t="s">
        <v>225</v>
      </c>
      <c r="Z14" s="18" t="s">
        <v>226</v>
      </c>
      <c r="AA14" s="26">
        <v>0.36</v>
      </c>
      <c r="AB14" s="101"/>
      <c r="AC14" s="29"/>
      <c r="AD14" s="54" t="s">
        <v>253</v>
      </c>
      <c r="AE14" s="27"/>
      <c r="AF14" s="27"/>
      <c r="AG14" s="30"/>
      <c r="AH14" s="28"/>
      <c r="AI14" s="3"/>
      <c r="AJ14" s="228" t="str">
        <f t="shared" si="1"/>
        <v>OK</v>
      </c>
      <c r="AK14" s="229" t="str">
        <f t="shared" si="2"/>
        <v>OK</v>
      </c>
      <c r="AL14" s="229" t="str">
        <f t="shared" si="3"/>
        <v>-</v>
      </c>
      <c r="AM14" s="229" t="str">
        <f t="shared" si="4"/>
        <v>-</v>
      </c>
      <c r="AN14" s="229" t="str">
        <f t="shared" si="5"/>
        <v>OK</v>
      </c>
      <c r="AO14" s="229" t="str">
        <f t="shared" si="6"/>
        <v>-</v>
      </c>
      <c r="AP14" s="230" t="str">
        <f>IF(Y14="耐震補強工事中（対象外）","-",IF(AG14=リスト!$J$9,IF(AH14="","NG","OK"),"-"))</f>
        <v>-</v>
      </c>
      <c r="AQ14" s="63"/>
      <c r="AR14" s="69" t="str">
        <f t="shared" si="7"/>
        <v>対象外</v>
      </c>
      <c r="AS14" s="71"/>
      <c r="AT14" s="70"/>
      <c r="AU14" s="72" t="str">
        <f t="shared" ref="AU14:AU32" si="30">IF($J14="屋体",$AV14+$AW14,"対象外")</f>
        <v>対象外</v>
      </c>
      <c r="AV14" s="73"/>
      <c r="AW14" s="74"/>
      <c r="AX14" s="257" t="s">
        <v>254</v>
      </c>
      <c r="AY14" s="85" t="s">
        <v>222</v>
      </c>
      <c r="AZ14" s="83" t="str">
        <f t="shared" ref="AZ14:AZ32" si="31">IF(D14="","",IF(D14=D13,"",IF((COUNTIFS($D$13:$D$1048576,D14,$AY$13:$AY$1048576,"○"))=COUNTIFS($D$13:$D$1048576,D14),1,"-")))</f>
        <v/>
      </c>
      <c r="BB14" s="117" t="str">
        <f t="shared" si="8"/>
        <v>-</v>
      </c>
      <c r="BC14" s="161" t="str">
        <f t="shared" si="9"/>
        <v>OK</v>
      </c>
      <c r="BD14" s="162" t="str">
        <f t="shared" si="10"/>
        <v>OK</v>
      </c>
      <c r="BF14" s="168">
        <v>12</v>
      </c>
      <c r="BG14" s="169">
        <v>0</v>
      </c>
      <c r="BH14" s="170">
        <v>12</v>
      </c>
      <c r="BI14" s="171">
        <v>0</v>
      </c>
      <c r="BJ14" s="169">
        <v>0</v>
      </c>
      <c r="BK14" s="170">
        <v>2</v>
      </c>
      <c r="BL14" s="171">
        <v>0</v>
      </c>
      <c r="BM14" s="169">
        <v>0</v>
      </c>
      <c r="BN14" s="170">
        <v>0</v>
      </c>
      <c r="BO14" s="171">
        <v>0</v>
      </c>
      <c r="BP14" s="169">
        <v>0</v>
      </c>
      <c r="BQ14" s="170">
        <v>0</v>
      </c>
      <c r="BR14" s="171">
        <v>0</v>
      </c>
      <c r="BS14" s="169">
        <v>0</v>
      </c>
      <c r="BT14" s="172">
        <v>0</v>
      </c>
      <c r="BV14" s="222" t="str">
        <f t="shared" si="11"/>
        <v>OK</v>
      </c>
      <c r="BW14" s="223" t="str">
        <f t="shared" si="12"/>
        <v>OK</v>
      </c>
      <c r="BX14" s="223" t="str">
        <f t="shared" si="13"/>
        <v>-</v>
      </c>
      <c r="BY14" s="223" t="str">
        <f t="shared" si="14"/>
        <v>-</v>
      </c>
      <c r="BZ14" s="224" t="str">
        <f t="shared" si="15"/>
        <v>-</v>
      </c>
      <c r="CA14" s="255" t="str">
        <f t="shared" si="16"/>
        <v/>
      </c>
      <c r="CB14" s="128" t="s">
        <v>394</v>
      </c>
      <c r="CC14" s="129" t="s">
        <v>255</v>
      </c>
      <c r="CD14" s="130" t="s">
        <v>255</v>
      </c>
      <c r="CE14" s="130" t="s">
        <v>255</v>
      </c>
      <c r="CF14" s="130" t="s">
        <v>255</v>
      </c>
      <c r="CG14" s="130" t="s">
        <v>255</v>
      </c>
      <c r="CH14" s="130" t="s">
        <v>255</v>
      </c>
      <c r="CI14" s="130" t="s">
        <v>255</v>
      </c>
      <c r="CJ14" s="130" t="s">
        <v>255</v>
      </c>
      <c r="CK14" s="130" t="s">
        <v>255</v>
      </c>
      <c r="CL14" s="130" t="s">
        <v>255</v>
      </c>
      <c r="CM14" s="131" t="s">
        <v>255</v>
      </c>
      <c r="CN14" s="122" t="s">
        <v>256</v>
      </c>
      <c r="CO14" s="151" t="s">
        <v>222</v>
      </c>
      <c r="CP14" s="152" t="s">
        <v>222</v>
      </c>
      <c r="CQ14" s="152" t="s">
        <v>222</v>
      </c>
      <c r="CR14" s="152" t="s">
        <v>222</v>
      </c>
      <c r="CS14" s="153" t="s">
        <v>222</v>
      </c>
      <c r="CT14" s="146" t="s">
        <v>234</v>
      </c>
      <c r="CU14" s="135" t="s">
        <v>257</v>
      </c>
      <c r="CV14" s="136" t="s">
        <v>231</v>
      </c>
      <c r="CW14" s="137" t="s">
        <v>231</v>
      </c>
      <c r="CX14" s="135" t="s">
        <v>258</v>
      </c>
      <c r="CY14" s="133" t="s">
        <v>231</v>
      </c>
      <c r="CZ14" s="137" t="s">
        <v>231</v>
      </c>
      <c r="DA14" s="132" t="s">
        <v>238</v>
      </c>
      <c r="DB14" s="136" t="s">
        <v>231</v>
      </c>
      <c r="DC14" s="137" t="s">
        <v>231</v>
      </c>
      <c r="DD14" s="132" t="s">
        <v>259</v>
      </c>
      <c r="DE14" s="133" t="s">
        <v>231</v>
      </c>
      <c r="DF14" s="149" t="s">
        <v>231</v>
      </c>
      <c r="DG14" s="1"/>
      <c r="DH14" s="222" t="str">
        <f t="shared" si="17"/>
        <v>-</v>
      </c>
      <c r="DI14" s="223" t="str">
        <f t="shared" si="18"/>
        <v>OK</v>
      </c>
      <c r="DJ14" s="249" t="str">
        <f t="shared" si="19"/>
        <v>OK</v>
      </c>
      <c r="DK14" s="249" t="str">
        <f t="shared" si="20"/>
        <v>OK</v>
      </c>
      <c r="DL14" s="249" t="str">
        <f t="shared" si="21"/>
        <v>OK</v>
      </c>
      <c r="DM14" s="250" t="str">
        <f t="shared" ref="DM14:DM32" si="32">IF(OR(DI14="-",N14="1階建て"),"-",IF(OR(CT14="在籍していない",DD14="階と階の間の移動に必要なエレベーター等を１台以上設置している"),IF(DE14="↓リストから選択","OK","NG"),IF(DE14="↓リストから選択","NG","OK")))</f>
        <v>OK</v>
      </c>
      <c r="DN14" s="255" t="str">
        <f t="shared" si="22"/>
        <v/>
      </c>
      <c r="DO14" s="128" t="s">
        <v>231</v>
      </c>
      <c r="DP14" s="122" t="s">
        <v>231</v>
      </c>
      <c r="DQ14" s="122" t="s">
        <v>231</v>
      </c>
      <c r="DR14" s="122" t="s">
        <v>231</v>
      </c>
      <c r="DS14" s="122" t="s">
        <v>231</v>
      </c>
      <c r="DT14" s="122" t="s">
        <v>231</v>
      </c>
      <c r="DU14" s="122" t="s">
        <v>231</v>
      </c>
      <c r="DV14" s="122" t="s">
        <v>231</v>
      </c>
      <c r="DW14" s="122" t="s">
        <v>231</v>
      </c>
      <c r="DX14" s="122" t="s">
        <v>231</v>
      </c>
      <c r="DY14" s="122" t="s">
        <v>231</v>
      </c>
      <c r="DZ14" s="122" t="s">
        <v>231</v>
      </c>
      <c r="EA14" s="122" t="s">
        <v>231</v>
      </c>
      <c r="EB14" s="122" t="s">
        <v>231</v>
      </c>
      <c r="EC14" s="122" t="s">
        <v>231</v>
      </c>
      <c r="ED14" s="122" t="s">
        <v>231</v>
      </c>
      <c r="EE14" s="243" t="s">
        <v>231</v>
      </c>
      <c r="EF14" s="243" t="s">
        <v>231</v>
      </c>
      <c r="EG14" s="243" t="s">
        <v>231</v>
      </c>
      <c r="EH14" s="244" t="s">
        <v>231</v>
      </c>
      <c r="EJ14" s="237" t="str">
        <f t="shared" si="23"/>
        <v>-</v>
      </c>
      <c r="EK14" s="180" t="str">
        <f>IF(B14=1,IF(Q14="","-",IF(DO14=リスト!$AF$3,"OK",IF(DP14="↓リストから選択","NG","OK"))),"-")</f>
        <v>-</v>
      </c>
      <c r="EL14" s="180" t="str">
        <f>IF($B14=1,IF(Q14="","-",IF(DQ14=リスト!$AF$3,"OK",IF(DR14="↓リストから選択","NG","OK"))),"-")</f>
        <v>-</v>
      </c>
      <c r="EM14" s="180" t="str">
        <f>IF($B14=1,IF(Q14="","-",IF(DS14=リスト!$AF$3,"OK",IF(DT14="↓リストから選択","NG","OK"))),"-")</f>
        <v>-</v>
      </c>
      <c r="EN14" s="180" t="str">
        <f>IF($B14=1,IF(Q14="","-",IF(DU14=リスト!$AF$3,"OK",IF(DV14="↓リストから選択","NG","OK"))),"-")</f>
        <v>-</v>
      </c>
      <c r="EO14" s="180" t="str">
        <f>IF($B14=1,IF(Q14="","-",IF(DW14=リスト!$AF$3,"OK",IF(DX14="↓リストから選択","NG","OK"))),"-")</f>
        <v>-</v>
      </c>
      <c r="EP14" s="180" t="str">
        <f>IF($B14=1,IF(Q14="","-",IF(DY14=リスト!$AF$3,"OK",IF(DZ14="↓リストから選択","NG","OK"))),"-")</f>
        <v>-</v>
      </c>
      <c r="EQ14" s="180" t="str">
        <f>IF($B14=1,IF(Q14="","-",IF(EA14=リスト!$AF$3,"OK",IF(EB14="↓リストから選択","NG","OK"))),"-")</f>
        <v>-</v>
      </c>
      <c r="ER14" s="180" t="str">
        <f>IF($B14=1,IF(Q14="","-",IF(EC14=リスト!$AF$3,"OK",IF(ED14="↓リストから選択","NG","OK"))),"-")</f>
        <v>-</v>
      </c>
      <c r="ES14" s="238" t="str">
        <f t="shared" si="24"/>
        <v>-</v>
      </c>
      <c r="EU14" s="128" t="str">
        <f t="shared" si="25"/>
        <v>○○学園</v>
      </c>
      <c r="EV14" s="122" t="str">
        <f t="shared" si="26"/>
        <v>本部施設課</v>
      </c>
      <c r="EW14" s="122" t="str">
        <f t="shared" si="27"/>
        <v>モンカ　タロウ</v>
      </c>
      <c r="EX14" s="122" t="str">
        <f t="shared" si="28"/>
        <v>03-XXXX-YYYY</v>
      </c>
      <c r="EY14" s="123" t="str">
        <f t="shared" si="29"/>
        <v>shisetsu@****.ac.jp</v>
      </c>
    </row>
    <row r="15" spans="1:155" ht="58.9" customHeight="1" thickTop="1" thickBot="1" x14ac:dyDescent="0.45">
      <c r="A15" s="220" t="s">
        <v>249</v>
      </c>
      <c r="B15" s="1">
        <f>COUNTIF(D$13:D15,D15)</f>
        <v>3</v>
      </c>
      <c r="C15" s="206" t="str">
        <f t="shared" si="0"/>
        <v>○○学園</v>
      </c>
      <c r="D15" s="207" t="s">
        <v>212</v>
      </c>
      <c r="E15" s="193" t="s">
        <v>250</v>
      </c>
      <c r="F15" s="59" t="s">
        <v>260</v>
      </c>
      <c r="G15" s="189" t="s">
        <v>261</v>
      </c>
      <c r="H15" s="23">
        <v>12</v>
      </c>
      <c r="I15" s="18" t="s">
        <v>262</v>
      </c>
      <c r="J15" s="106" t="s">
        <v>217</v>
      </c>
      <c r="K15" s="106" t="s">
        <v>218</v>
      </c>
      <c r="L15" s="19" t="s">
        <v>263</v>
      </c>
      <c r="M15" s="24">
        <v>1111</v>
      </c>
      <c r="N15" s="25" t="s">
        <v>264</v>
      </c>
      <c r="O15" s="52" t="s">
        <v>221</v>
      </c>
      <c r="P15" s="80" t="s">
        <v>222</v>
      </c>
      <c r="Q15" s="77" t="s">
        <v>265</v>
      </c>
      <c r="R15" s="80" t="s">
        <v>222</v>
      </c>
      <c r="S15" s="80" t="s">
        <v>224</v>
      </c>
      <c r="T15" s="80" t="s">
        <v>224</v>
      </c>
      <c r="U15" s="80" t="s">
        <v>224</v>
      </c>
      <c r="V15" s="80" t="s">
        <v>224</v>
      </c>
      <c r="W15" s="80" t="s">
        <v>224</v>
      </c>
      <c r="X15" s="80" t="s">
        <v>224</v>
      </c>
      <c r="Y15" s="52" t="s">
        <v>225</v>
      </c>
      <c r="Z15" s="18"/>
      <c r="AA15" s="26"/>
      <c r="AB15" s="101"/>
      <c r="AC15" s="29"/>
      <c r="AD15" s="54"/>
      <c r="AE15" s="27"/>
      <c r="AF15" s="56"/>
      <c r="AG15" s="30"/>
      <c r="AH15" s="28"/>
      <c r="AI15" s="3"/>
      <c r="AJ15" s="228" t="str">
        <f t="shared" si="1"/>
        <v>OK</v>
      </c>
      <c r="AK15" s="229" t="str">
        <f t="shared" si="2"/>
        <v>OK</v>
      </c>
      <c r="AL15" s="229" t="str">
        <f t="shared" si="3"/>
        <v>-</v>
      </c>
      <c r="AM15" s="229" t="str">
        <f t="shared" si="4"/>
        <v>-</v>
      </c>
      <c r="AN15" s="229" t="str">
        <f t="shared" si="5"/>
        <v>-</v>
      </c>
      <c r="AO15" s="229" t="str">
        <f t="shared" si="6"/>
        <v>-</v>
      </c>
      <c r="AP15" s="230" t="str">
        <f>IF(Y15="耐震補強工事中（対象外）","-",IF(AG15=リスト!$J$9,IF(AH15="","NG","OK"),"-"))</f>
        <v>-</v>
      </c>
      <c r="AQ15" s="63"/>
      <c r="AR15" s="69" t="str">
        <f t="shared" si="7"/>
        <v>対象外</v>
      </c>
      <c r="AS15" s="71"/>
      <c r="AT15" s="70"/>
      <c r="AU15" s="72" t="str">
        <f t="shared" si="30"/>
        <v>対象外</v>
      </c>
      <c r="AV15" s="73"/>
      <c r="AW15" s="74"/>
      <c r="AX15" s="257" t="s">
        <v>266</v>
      </c>
      <c r="AY15" s="85" t="s">
        <v>233</v>
      </c>
      <c r="AZ15" s="83" t="str">
        <f t="shared" si="31"/>
        <v/>
      </c>
      <c r="BB15" s="117" t="str">
        <f t="shared" si="8"/>
        <v>-</v>
      </c>
      <c r="BC15" s="161" t="str">
        <f t="shared" si="9"/>
        <v>OK</v>
      </c>
      <c r="BD15" s="162" t="str">
        <f t="shared" si="10"/>
        <v>OK</v>
      </c>
      <c r="BF15" s="168">
        <v>0</v>
      </c>
      <c r="BG15" s="169">
        <v>0</v>
      </c>
      <c r="BH15" s="170">
        <v>0</v>
      </c>
      <c r="BI15" s="171">
        <v>1</v>
      </c>
      <c r="BJ15" s="169">
        <v>0</v>
      </c>
      <c r="BK15" s="170">
        <v>1</v>
      </c>
      <c r="BL15" s="171">
        <v>0</v>
      </c>
      <c r="BM15" s="169">
        <v>0</v>
      </c>
      <c r="BN15" s="170">
        <v>0</v>
      </c>
      <c r="BO15" s="171">
        <v>5</v>
      </c>
      <c r="BP15" s="169">
        <v>0</v>
      </c>
      <c r="BQ15" s="170">
        <v>5</v>
      </c>
      <c r="BR15" s="171">
        <v>0</v>
      </c>
      <c r="BS15" s="169">
        <v>0</v>
      </c>
      <c r="BT15" s="172">
        <v>0</v>
      </c>
      <c r="BV15" s="222" t="str">
        <f t="shared" si="11"/>
        <v>-</v>
      </c>
      <c r="BW15" s="223" t="str">
        <f t="shared" si="12"/>
        <v>OK</v>
      </c>
      <c r="BX15" s="223" t="str">
        <f t="shared" si="13"/>
        <v>-</v>
      </c>
      <c r="BY15" s="223" t="str">
        <f t="shared" si="14"/>
        <v>OK</v>
      </c>
      <c r="BZ15" s="224" t="str">
        <f t="shared" si="15"/>
        <v>-</v>
      </c>
      <c r="CA15" s="255" t="str">
        <f t="shared" si="16"/>
        <v/>
      </c>
      <c r="CB15" s="128" t="s">
        <v>395</v>
      </c>
      <c r="CC15" s="129" t="s">
        <v>267</v>
      </c>
      <c r="CD15" s="130" t="s">
        <v>267</v>
      </c>
      <c r="CE15" s="130" t="s">
        <v>267</v>
      </c>
      <c r="CF15" s="130" t="s">
        <v>267</v>
      </c>
      <c r="CG15" s="130" t="s">
        <v>267</v>
      </c>
      <c r="CH15" s="130" t="s">
        <v>267</v>
      </c>
      <c r="CI15" s="130" t="s">
        <v>267</v>
      </c>
      <c r="CJ15" s="130" t="s">
        <v>267</v>
      </c>
      <c r="CK15" s="130" t="s">
        <v>267</v>
      </c>
      <c r="CL15" s="130" t="s">
        <v>267</v>
      </c>
      <c r="CM15" s="131" t="s">
        <v>267</v>
      </c>
      <c r="CN15" s="122" t="s">
        <v>244</v>
      </c>
      <c r="CO15" s="151" t="s">
        <v>231</v>
      </c>
      <c r="CP15" s="152" t="s">
        <v>231</v>
      </c>
      <c r="CQ15" s="152" t="s">
        <v>231</v>
      </c>
      <c r="CR15" s="152" t="s">
        <v>231</v>
      </c>
      <c r="CS15" s="153" t="s">
        <v>231</v>
      </c>
      <c r="CT15" s="146" t="s">
        <v>234</v>
      </c>
      <c r="CU15" s="132" t="s">
        <v>235</v>
      </c>
      <c r="CV15" s="133" t="s">
        <v>268</v>
      </c>
      <c r="CW15" s="134" t="s">
        <v>244</v>
      </c>
      <c r="CX15" s="132" t="s">
        <v>239</v>
      </c>
      <c r="CY15" s="136" t="s">
        <v>240</v>
      </c>
      <c r="CZ15" s="134" t="s">
        <v>241</v>
      </c>
      <c r="DA15" s="135" t="s">
        <v>269</v>
      </c>
      <c r="DB15" s="133" t="s">
        <v>270</v>
      </c>
      <c r="DC15" s="134" t="s">
        <v>232</v>
      </c>
      <c r="DD15" s="135" t="s">
        <v>242</v>
      </c>
      <c r="DE15" s="136" t="s">
        <v>271</v>
      </c>
      <c r="DF15" s="149" t="s">
        <v>232</v>
      </c>
      <c r="DH15" s="222" t="str">
        <f t="shared" si="17"/>
        <v>-</v>
      </c>
      <c r="DI15" s="223" t="str">
        <f t="shared" si="18"/>
        <v>OK</v>
      </c>
      <c r="DJ15" s="223" t="str">
        <f t="shared" si="19"/>
        <v>OK</v>
      </c>
      <c r="DK15" s="223" t="str">
        <f t="shared" si="20"/>
        <v>OK</v>
      </c>
      <c r="DL15" s="223" t="str">
        <f t="shared" si="21"/>
        <v>OK</v>
      </c>
      <c r="DM15" s="224" t="str">
        <f t="shared" si="32"/>
        <v>OK</v>
      </c>
      <c r="DN15" s="255" t="str">
        <f t="shared" si="22"/>
        <v/>
      </c>
      <c r="DO15" s="128" t="s">
        <v>231</v>
      </c>
      <c r="DP15" s="122" t="s">
        <v>231</v>
      </c>
      <c r="DQ15" s="122" t="s">
        <v>231</v>
      </c>
      <c r="DR15" s="122" t="s">
        <v>231</v>
      </c>
      <c r="DS15" s="122" t="s">
        <v>231</v>
      </c>
      <c r="DT15" s="122" t="s">
        <v>231</v>
      </c>
      <c r="DU15" s="122" t="s">
        <v>231</v>
      </c>
      <c r="DV15" s="122" t="s">
        <v>231</v>
      </c>
      <c r="DW15" s="122" t="s">
        <v>231</v>
      </c>
      <c r="DX15" s="122" t="s">
        <v>231</v>
      </c>
      <c r="DY15" s="122" t="s">
        <v>231</v>
      </c>
      <c r="DZ15" s="122" t="s">
        <v>231</v>
      </c>
      <c r="EA15" s="122" t="s">
        <v>231</v>
      </c>
      <c r="EB15" s="122" t="s">
        <v>231</v>
      </c>
      <c r="EC15" s="122" t="s">
        <v>231</v>
      </c>
      <c r="ED15" s="122" t="s">
        <v>231</v>
      </c>
      <c r="EE15" s="243" t="s">
        <v>231</v>
      </c>
      <c r="EF15" s="243" t="s">
        <v>231</v>
      </c>
      <c r="EG15" s="243" t="s">
        <v>231</v>
      </c>
      <c r="EH15" s="244" t="s">
        <v>231</v>
      </c>
      <c r="EJ15" s="237" t="str">
        <f t="shared" si="23"/>
        <v>-</v>
      </c>
      <c r="EK15" s="180" t="str">
        <f>IF(B15=1,IF(Q15="","-",IF(DO15=リスト!$AF$3,"OK",IF(DP15="↓リストから選択","NG","OK"))),"-")</f>
        <v>-</v>
      </c>
      <c r="EL15" s="180" t="str">
        <f>IF($B15=1,IF(Q15="","-",IF(DQ15=リスト!$AF$3,"OK",IF(DR15="↓リストから選択","NG","OK"))),"-")</f>
        <v>-</v>
      </c>
      <c r="EM15" s="180" t="str">
        <f>IF($B15=1,IF(Q15="","-",IF(DS15=リスト!$AF$3,"OK",IF(DT15="↓リストから選択","NG","OK"))),"-")</f>
        <v>-</v>
      </c>
      <c r="EN15" s="180" t="str">
        <f>IF($B15=1,IF(Q15="","-",IF(DU15=リスト!$AF$3,"OK",IF(DV15="↓リストから選択","NG","OK"))),"-")</f>
        <v>-</v>
      </c>
      <c r="EO15" s="180" t="str">
        <f>IF($B15=1,IF(Q15="","-",IF(DW15=リスト!$AF$3,"OK",IF(DX15="↓リストから選択","NG","OK"))),"-")</f>
        <v>-</v>
      </c>
      <c r="EP15" s="180" t="str">
        <f>IF($B15=1,IF(Q15="","-",IF(DY15=リスト!$AF$3,"OK",IF(DZ15="↓リストから選択","NG","OK"))),"-")</f>
        <v>-</v>
      </c>
      <c r="EQ15" s="180" t="str">
        <f>IF($B15=1,IF(Q15="","-",IF(EA15=リスト!$AF$3,"OK",IF(EB15="↓リストから選択","NG","OK"))),"-")</f>
        <v>-</v>
      </c>
      <c r="ER15" s="180" t="str">
        <f>IF($B15=1,IF(Q15="","-",IF(EC15=リスト!$AF$3,"OK",IF(ED15="↓リストから選択","NG","OK"))),"-")</f>
        <v>-</v>
      </c>
      <c r="ES15" s="238" t="str">
        <f t="shared" si="24"/>
        <v>-</v>
      </c>
      <c r="EU15" s="128" t="str">
        <f t="shared" si="25"/>
        <v>○○学園</v>
      </c>
      <c r="EV15" s="122" t="str">
        <f t="shared" si="26"/>
        <v>本部施設課</v>
      </c>
      <c r="EW15" s="122" t="str">
        <f t="shared" si="27"/>
        <v>モンカ　タロウ</v>
      </c>
      <c r="EX15" s="122" t="str">
        <f t="shared" si="28"/>
        <v>03-XXXX-YYYY</v>
      </c>
      <c r="EY15" s="123" t="str">
        <f t="shared" si="29"/>
        <v>shisetsu@****.ac.jp</v>
      </c>
    </row>
    <row r="16" spans="1:155" ht="58.9" customHeight="1" thickTop="1" thickBot="1" x14ac:dyDescent="0.45">
      <c r="A16" s="220" t="s">
        <v>249</v>
      </c>
      <c r="B16" s="1">
        <f>COUNTIF(D$13:D16,D16)</f>
        <v>4</v>
      </c>
      <c r="C16" s="206" t="str">
        <f t="shared" si="0"/>
        <v>○○学園</v>
      </c>
      <c r="D16" s="207" t="s">
        <v>212</v>
      </c>
      <c r="E16" s="193" t="s">
        <v>250</v>
      </c>
      <c r="F16" s="59" t="s">
        <v>272</v>
      </c>
      <c r="G16" s="189" t="s">
        <v>261</v>
      </c>
      <c r="H16" s="23">
        <v>28</v>
      </c>
      <c r="I16" s="18" t="s">
        <v>262</v>
      </c>
      <c r="J16" s="106" t="s">
        <v>217</v>
      </c>
      <c r="K16" s="106" t="s">
        <v>218</v>
      </c>
      <c r="L16" s="19" t="s">
        <v>219</v>
      </c>
      <c r="M16" s="24">
        <v>3450</v>
      </c>
      <c r="N16" s="25" t="s">
        <v>220</v>
      </c>
      <c r="O16" s="52" t="s">
        <v>221</v>
      </c>
      <c r="P16" s="80" t="s">
        <v>222</v>
      </c>
      <c r="Q16" s="77" t="s">
        <v>273</v>
      </c>
      <c r="R16" s="80" t="s">
        <v>222</v>
      </c>
      <c r="S16" s="80" t="s">
        <v>224</v>
      </c>
      <c r="T16" s="80" t="s">
        <v>224</v>
      </c>
      <c r="U16" s="80" t="s">
        <v>224</v>
      </c>
      <c r="V16" s="80" t="s">
        <v>224</v>
      </c>
      <c r="W16" s="80" t="s">
        <v>224</v>
      </c>
      <c r="X16" s="80" t="s">
        <v>224</v>
      </c>
      <c r="Y16" s="52" t="s">
        <v>225</v>
      </c>
      <c r="Z16" s="18"/>
      <c r="AA16" s="26"/>
      <c r="AB16" s="101"/>
      <c r="AC16" s="29"/>
      <c r="AD16" s="54"/>
      <c r="AE16" s="27"/>
      <c r="AF16" s="27"/>
      <c r="AG16" s="30"/>
      <c r="AH16" s="28"/>
      <c r="AI16" s="3"/>
      <c r="AJ16" s="228" t="str">
        <f t="shared" si="1"/>
        <v>OK</v>
      </c>
      <c r="AK16" s="229" t="str">
        <f t="shared" si="2"/>
        <v>OK</v>
      </c>
      <c r="AL16" s="229" t="str">
        <f t="shared" si="3"/>
        <v>-</v>
      </c>
      <c r="AM16" s="229" t="str">
        <f t="shared" si="4"/>
        <v>-</v>
      </c>
      <c r="AN16" s="229" t="str">
        <f t="shared" si="5"/>
        <v>-</v>
      </c>
      <c r="AO16" s="229" t="str">
        <f t="shared" si="6"/>
        <v>-</v>
      </c>
      <c r="AP16" s="230" t="str">
        <f>IF(Y16="耐震補強工事中（対象外）","-",IF(AG16=リスト!$J$9,IF(AH16="","NG","OK"),"-"))</f>
        <v>-</v>
      </c>
      <c r="AQ16" s="63"/>
      <c r="AR16" s="69" t="str">
        <f t="shared" si="7"/>
        <v>対象外</v>
      </c>
      <c r="AS16" s="71"/>
      <c r="AT16" s="70"/>
      <c r="AU16" s="72" t="str">
        <f t="shared" si="30"/>
        <v>対象外</v>
      </c>
      <c r="AV16" s="73"/>
      <c r="AW16" s="74"/>
      <c r="AX16" s="257" t="s">
        <v>274</v>
      </c>
      <c r="AY16" s="85" t="s">
        <v>233</v>
      </c>
      <c r="AZ16" s="83" t="str">
        <f t="shared" si="31"/>
        <v/>
      </c>
      <c r="BB16" s="117" t="str">
        <f t="shared" si="8"/>
        <v>-</v>
      </c>
      <c r="BC16" s="161" t="str">
        <f t="shared" si="9"/>
        <v>OK</v>
      </c>
      <c r="BD16" s="162" t="str">
        <f t="shared" si="10"/>
        <v>OK</v>
      </c>
      <c r="BF16" s="168">
        <v>0</v>
      </c>
      <c r="BG16" s="169">
        <v>0</v>
      </c>
      <c r="BH16" s="170">
        <v>0</v>
      </c>
      <c r="BI16" s="171">
        <v>0</v>
      </c>
      <c r="BJ16" s="169">
        <v>0</v>
      </c>
      <c r="BK16" s="170">
        <v>0</v>
      </c>
      <c r="BL16" s="171">
        <v>0</v>
      </c>
      <c r="BM16" s="169">
        <v>0</v>
      </c>
      <c r="BN16" s="170">
        <v>0</v>
      </c>
      <c r="BO16" s="171">
        <v>0</v>
      </c>
      <c r="BP16" s="169">
        <v>0</v>
      </c>
      <c r="BQ16" s="170">
        <v>0</v>
      </c>
      <c r="BR16" s="171">
        <v>0</v>
      </c>
      <c r="BS16" s="169">
        <v>0</v>
      </c>
      <c r="BT16" s="172">
        <v>0</v>
      </c>
      <c r="BV16" s="222" t="str">
        <f t="shared" si="11"/>
        <v>-</v>
      </c>
      <c r="BW16" s="223" t="str">
        <f t="shared" si="12"/>
        <v>-</v>
      </c>
      <c r="BX16" s="223" t="str">
        <f t="shared" si="13"/>
        <v>-</v>
      </c>
      <c r="BY16" s="223" t="str">
        <f t="shared" si="14"/>
        <v>-</v>
      </c>
      <c r="BZ16" s="224" t="str">
        <f t="shared" si="15"/>
        <v>-</v>
      </c>
      <c r="CA16" s="255" t="str">
        <f t="shared" si="16"/>
        <v/>
      </c>
      <c r="CB16" s="128" t="s">
        <v>231</v>
      </c>
      <c r="CC16" s="129" t="s">
        <v>231</v>
      </c>
      <c r="CD16" s="130" t="s">
        <v>231</v>
      </c>
      <c r="CE16" s="130" t="s">
        <v>231</v>
      </c>
      <c r="CF16" s="130" t="s">
        <v>231</v>
      </c>
      <c r="CG16" s="130" t="s">
        <v>231</v>
      </c>
      <c r="CH16" s="130" t="s">
        <v>231</v>
      </c>
      <c r="CI16" s="130" t="s">
        <v>231</v>
      </c>
      <c r="CJ16" s="130" t="s">
        <v>231</v>
      </c>
      <c r="CK16" s="130" t="s">
        <v>231</v>
      </c>
      <c r="CL16" s="130" t="s">
        <v>231</v>
      </c>
      <c r="CM16" s="131" t="s">
        <v>231</v>
      </c>
      <c r="CN16" s="122" t="s">
        <v>231</v>
      </c>
      <c r="CO16" s="151" t="s">
        <v>231</v>
      </c>
      <c r="CP16" s="152" t="s">
        <v>231</v>
      </c>
      <c r="CQ16" s="152" t="s">
        <v>231</v>
      </c>
      <c r="CR16" s="152" t="s">
        <v>231</v>
      </c>
      <c r="CS16" s="153" t="s">
        <v>231</v>
      </c>
      <c r="CT16" s="146" t="s">
        <v>234</v>
      </c>
      <c r="CU16" s="132" t="s">
        <v>275</v>
      </c>
      <c r="CV16" s="133" t="s">
        <v>231</v>
      </c>
      <c r="CW16" s="134" t="s">
        <v>231</v>
      </c>
      <c r="CX16" s="132" t="s">
        <v>269</v>
      </c>
      <c r="CY16" s="133" t="s">
        <v>270</v>
      </c>
      <c r="CZ16" s="134" t="s">
        <v>237</v>
      </c>
      <c r="DA16" s="132" t="s">
        <v>258</v>
      </c>
      <c r="DB16" s="133" t="s">
        <v>231</v>
      </c>
      <c r="DC16" s="134" t="s">
        <v>231</v>
      </c>
      <c r="DD16" s="132" t="s">
        <v>259</v>
      </c>
      <c r="DE16" s="133" t="s">
        <v>231</v>
      </c>
      <c r="DF16" s="149" t="s">
        <v>231</v>
      </c>
      <c r="DH16" s="222" t="str">
        <f t="shared" si="17"/>
        <v>-</v>
      </c>
      <c r="DI16" s="223" t="str">
        <f t="shared" si="18"/>
        <v>OK</v>
      </c>
      <c r="DJ16" s="223" t="str">
        <f t="shared" si="19"/>
        <v>OK</v>
      </c>
      <c r="DK16" s="223" t="str">
        <f t="shared" si="20"/>
        <v>OK</v>
      </c>
      <c r="DL16" s="223" t="str">
        <f t="shared" si="21"/>
        <v>OK</v>
      </c>
      <c r="DM16" s="224" t="str">
        <f t="shared" si="32"/>
        <v>OK</v>
      </c>
      <c r="DN16" s="255" t="str">
        <f t="shared" si="22"/>
        <v/>
      </c>
      <c r="DO16" s="128" t="s">
        <v>231</v>
      </c>
      <c r="DP16" s="122" t="s">
        <v>231</v>
      </c>
      <c r="DQ16" s="122" t="s">
        <v>231</v>
      </c>
      <c r="DR16" s="122" t="s">
        <v>231</v>
      </c>
      <c r="DS16" s="122" t="s">
        <v>231</v>
      </c>
      <c r="DT16" s="122" t="s">
        <v>231</v>
      </c>
      <c r="DU16" s="122" t="s">
        <v>231</v>
      </c>
      <c r="DV16" s="122" t="s">
        <v>231</v>
      </c>
      <c r="DW16" s="122" t="s">
        <v>231</v>
      </c>
      <c r="DX16" s="122" t="s">
        <v>231</v>
      </c>
      <c r="DY16" s="122" t="s">
        <v>231</v>
      </c>
      <c r="DZ16" s="122" t="s">
        <v>231</v>
      </c>
      <c r="EA16" s="122" t="s">
        <v>231</v>
      </c>
      <c r="EB16" s="122" t="s">
        <v>231</v>
      </c>
      <c r="EC16" s="122" t="s">
        <v>231</v>
      </c>
      <c r="ED16" s="122" t="s">
        <v>231</v>
      </c>
      <c r="EE16" s="243" t="s">
        <v>231</v>
      </c>
      <c r="EF16" s="243" t="s">
        <v>231</v>
      </c>
      <c r="EG16" s="243" t="s">
        <v>231</v>
      </c>
      <c r="EH16" s="244" t="s">
        <v>231</v>
      </c>
      <c r="EJ16" s="237" t="str">
        <f t="shared" si="23"/>
        <v>-</v>
      </c>
      <c r="EK16" s="180" t="str">
        <f>IF(B16=1,IF(Q16="","-",IF(DO16=リスト!$AF$3,"OK",IF(DP16="↓リストから選択","NG","OK"))),"-")</f>
        <v>-</v>
      </c>
      <c r="EL16" s="180" t="str">
        <f>IF($B16=1,IF(Q16="","-",IF(DQ16=リスト!$AF$3,"OK",IF(DR16="↓リストから選択","NG","OK"))),"-")</f>
        <v>-</v>
      </c>
      <c r="EM16" s="180" t="str">
        <f>IF($B16=1,IF(Q16="","-",IF(DS16=リスト!$AF$3,"OK",IF(DT16="↓リストから選択","NG","OK"))),"-")</f>
        <v>-</v>
      </c>
      <c r="EN16" s="180" t="str">
        <f>IF($B16=1,IF(Q16="","-",IF(DU16=リスト!$AF$3,"OK",IF(DV16="↓リストから選択","NG","OK"))),"-")</f>
        <v>-</v>
      </c>
      <c r="EO16" s="180" t="str">
        <f>IF($B16=1,IF(Q16="","-",IF(DW16=リスト!$AF$3,"OK",IF(DX16="↓リストから選択","NG","OK"))),"-")</f>
        <v>-</v>
      </c>
      <c r="EP16" s="180" t="str">
        <f>IF($B16=1,IF(Q16="","-",IF(DY16=リスト!$AF$3,"OK",IF(DZ16="↓リストから選択","NG","OK"))),"-")</f>
        <v>-</v>
      </c>
      <c r="EQ16" s="180" t="str">
        <f>IF($B16=1,IF(Q16="","-",IF(EA16=リスト!$AF$3,"OK",IF(EB16="↓リストから選択","NG","OK"))),"-")</f>
        <v>-</v>
      </c>
      <c r="ER16" s="180" t="str">
        <f>IF($B16=1,IF(Q16="","-",IF(EC16=リスト!$AF$3,"OK",IF(ED16="↓リストから選択","NG","OK"))),"-")</f>
        <v>-</v>
      </c>
      <c r="ES16" s="238" t="str">
        <f t="shared" si="24"/>
        <v>-</v>
      </c>
      <c r="EU16" s="128" t="str">
        <f t="shared" si="25"/>
        <v>○○学園</v>
      </c>
      <c r="EV16" s="122" t="str">
        <f t="shared" si="26"/>
        <v>本部施設課</v>
      </c>
      <c r="EW16" s="122" t="str">
        <f t="shared" si="27"/>
        <v>モンカ　タロウ</v>
      </c>
      <c r="EX16" s="122" t="str">
        <f t="shared" si="28"/>
        <v>03-XXXX-YYYY</v>
      </c>
      <c r="EY16" s="123" t="str">
        <f t="shared" si="29"/>
        <v>shisetsu@****.ac.jp</v>
      </c>
    </row>
    <row r="17" spans="1:155" ht="58.9" customHeight="1" thickTop="1" thickBot="1" x14ac:dyDescent="0.45">
      <c r="A17" s="220" t="s">
        <v>249</v>
      </c>
      <c r="B17" s="1">
        <f>COUNTIF(D$13:D17,D17)</f>
        <v>5</v>
      </c>
      <c r="C17" s="206" t="str">
        <f t="shared" si="0"/>
        <v>○○学園</v>
      </c>
      <c r="D17" s="207" t="s">
        <v>212</v>
      </c>
      <c r="E17" s="193" t="s">
        <v>250</v>
      </c>
      <c r="F17" s="59" t="s">
        <v>276</v>
      </c>
      <c r="G17" s="189" t="s">
        <v>215</v>
      </c>
      <c r="H17" s="23">
        <v>39</v>
      </c>
      <c r="I17" s="18" t="s">
        <v>216</v>
      </c>
      <c r="J17" s="106" t="s">
        <v>277</v>
      </c>
      <c r="K17" s="106" t="s">
        <v>218</v>
      </c>
      <c r="L17" s="19" t="s">
        <v>278</v>
      </c>
      <c r="M17" s="24">
        <v>2201</v>
      </c>
      <c r="N17" s="25" t="s">
        <v>279</v>
      </c>
      <c r="O17" s="52" t="s">
        <v>280</v>
      </c>
      <c r="P17" s="80" t="s">
        <v>222</v>
      </c>
      <c r="Q17" s="77" t="s">
        <v>281</v>
      </c>
      <c r="R17" s="80" t="s">
        <v>222</v>
      </c>
      <c r="S17" s="80" t="s">
        <v>224</v>
      </c>
      <c r="T17" s="80" t="s">
        <v>224</v>
      </c>
      <c r="U17" s="80" t="s">
        <v>224</v>
      </c>
      <c r="V17" s="80" t="s">
        <v>224</v>
      </c>
      <c r="W17" s="80" t="s">
        <v>224</v>
      </c>
      <c r="X17" s="80" t="s">
        <v>224</v>
      </c>
      <c r="Y17" s="52" t="s">
        <v>282</v>
      </c>
      <c r="Z17" s="18" t="s">
        <v>226</v>
      </c>
      <c r="AA17" s="26">
        <v>0.4</v>
      </c>
      <c r="AB17" s="101"/>
      <c r="AC17" s="29"/>
      <c r="AD17" s="54" t="s">
        <v>283</v>
      </c>
      <c r="AE17" s="56" t="s">
        <v>284</v>
      </c>
      <c r="AF17" s="27" t="s">
        <v>285</v>
      </c>
      <c r="AG17" s="30"/>
      <c r="AH17" s="107"/>
      <c r="AI17" s="3"/>
      <c r="AJ17" s="228" t="str">
        <f t="shared" si="1"/>
        <v>OK</v>
      </c>
      <c r="AK17" s="229" t="str">
        <f t="shared" si="2"/>
        <v>OK</v>
      </c>
      <c r="AL17" s="229" t="str">
        <f t="shared" si="3"/>
        <v>-</v>
      </c>
      <c r="AM17" s="229" t="str">
        <f t="shared" si="4"/>
        <v>-</v>
      </c>
      <c r="AN17" s="229" t="str">
        <f t="shared" si="5"/>
        <v>-</v>
      </c>
      <c r="AO17" s="229" t="str">
        <f t="shared" si="6"/>
        <v>-</v>
      </c>
      <c r="AP17" s="230" t="str">
        <f>IF(Y17="耐震補強工事中（対象外）","-",IF(AG17=リスト!$J$9,IF(AH17="","NG","OK"),"-"))</f>
        <v>-</v>
      </c>
      <c r="AQ17" s="63"/>
      <c r="AR17" s="69">
        <f t="shared" si="7"/>
        <v>0</v>
      </c>
      <c r="AS17" s="71"/>
      <c r="AT17" s="70"/>
      <c r="AU17" s="72">
        <f t="shared" si="30"/>
        <v>2</v>
      </c>
      <c r="AV17" s="73">
        <v>1</v>
      </c>
      <c r="AW17" s="74">
        <v>1</v>
      </c>
      <c r="AX17" s="257" t="s">
        <v>266</v>
      </c>
      <c r="AY17" s="85" t="s">
        <v>229</v>
      </c>
      <c r="AZ17" s="83" t="str">
        <f t="shared" si="31"/>
        <v/>
      </c>
      <c r="BB17" s="117" t="str">
        <f t="shared" si="8"/>
        <v>OK</v>
      </c>
      <c r="BC17" s="161" t="str">
        <f t="shared" si="9"/>
        <v>OK</v>
      </c>
      <c r="BD17" s="162" t="str">
        <f>IF(Q17="","-",IF(AND(OR(AX17="学校教職員等による点検",AX17="未点検"),AY17="○"),"NG","OK"))</f>
        <v>NG</v>
      </c>
      <c r="BF17" s="168">
        <v>0</v>
      </c>
      <c r="BG17" s="169">
        <v>0</v>
      </c>
      <c r="BH17" s="170">
        <v>0</v>
      </c>
      <c r="BI17" s="173">
        <v>0</v>
      </c>
      <c r="BJ17" s="169">
        <v>0</v>
      </c>
      <c r="BK17" s="170">
        <v>0</v>
      </c>
      <c r="BL17" s="171">
        <v>1</v>
      </c>
      <c r="BM17" s="169">
        <v>0</v>
      </c>
      <c r="BN17" s="170">
        <v>1</v>
      </c>
      <c r="BO17" s="171">
        <v>0</v>
      </c>
      <c r="BP17" s="169">
        <v>0</v>
      </c>
      <c r="BQ17" s="170">
        <v>0</v>
      </c>
      <c r="BR17" s="171">
        <v>1</v>
      </c>
      <c r="BS17" s="169">
        <v>0</v>
      </c>
      <c r="BT17" s="172">
        <v>1</v>
      </c>
      <c r="BV17" s="222" t="str">
        <f t="shared" si="11"/>
        <v>-</v>
      </c>
      <c r="BW17" s="223" t="str">
        <f t="shared" si="12"/>
        <v>-</v>
      </c>
      <c r="BX17" s="223" t="str">
        <f t="shared" si="13"/>
        <v>OK</v>
      </c>
      <c r="BY17" s="223" t="str">
        <f t="shared" si="14"/>
        <v>-</v>
      </c>
      <c r="BZ17" s="224" t="str">
        <f t="shared" si="15"/>
        <v>OK</v>
      </c>
      <c r="CA17" s="255" t="str">
        <f t="shared" si="16"/>
        <v/>
      </c>
      <c r="CB17" s="128" t="s">
        <v>231</v>
      </c>
      <c r="CC17" s="129" t="s">
        <v>231</v>
      </c>
      <c r="CD17" s="130" t="s">
        <v>231</v>
      </c>
      <c r="CE17" s="130" t="s">
        <v>231</v>
      </c>
      <c r="CF17" s="130" t="s">
        <v>231</v>
      </c>
      <c r="CG17" s="130" t="s">
        <v>231</v>
      </c>
      <c r="CH17" s="130" t="s">
        <v>231</v>
      </c>
      <c r="CI17" s="130" t="s">
        <v>231</v>
      </c>
      <c r="CJ17" s="130" t="s">
        <v>231</v>
      </c>
      <c r="CK17" s="130" t="s">
        <v>231</v>
      </c>
      <c r="CL17" s="130" t="s">
        <v>231</v>
      </c>
      <c r="CM17" s="131" t="s">
        <v>231</v>
      </c>
      <c r="CN17" s="122" t="s">
        <v>231</v>
      </c>
      <c r="CO17" s="151" t="s">
        <v>231</v>
      </c>
      <c r="CP17" s="152" t="s">
        <v>231</v>
      </c>
      <c r="CQ17" s="152" t="s">
        <v>231</v>
      </c>
      <c r="CR17" s="152" t="s">
        <v>231</v>
      </c>
      <c r="CS17" s="153" t="s">
        <v>231</v>
      </c>
      <c r="CT17" s="146" t="s">
        <v>234</v>
      </c>
      <c r="CU17" s="132" t="s">
        <v>235</v>
      </c>
      <c r="CV17" s="133" t="s">
        <v>268</v>
      </c>
      <c r="CW17" s="134" t="s">
        <v>241</v>
      </c>
      <c r="CX17" s="132" t="s">
        <v>258</v>
      </c>
      <c r="CY17" s="133" t="s">
        <v>231</v>
      </c>
      <c r="CZ17" s="134" t="s">
        <v>231</v>
      </c>
      <c r="DA17" s="132" t="s">
        <v>239</v>
      </c>
      <c r="DB17" s="133" t="s">
        <v>286</v>
      </c>
      <c r="DC17" s="134" t="s">
        <v>232</v>
      </c>
      <c r="DD17" s="132" t="s">
        <v>242</v>
      </c>
      <c r="DE17" s="133" t="s">
        <v>270</v>
      </c>
      <c r="DF17" s="149" t="s">
        <v>241</v>
      </c>
      <c r="DH17" s="222" t="str">
        <f t="shared" si="17"/>
        <v>-</v>
      </c>
      <c r="DI17" s="223" t="str">
        <f t="shared" si="18"/>
        <v>OK</v>
      </c>
      <c r="DJ17" s="223" t="str">
        <f t="shared" si="19"/>
        <v>OK</v>
      </c>
      <c r="DK17" s="223" t="str">
        <f t="shared" si="20"/>
        <v>OK</v>
      </c>
      <c r="DL17" s="223" t="str">
        <f t="shared" si="21"/>
        <v>OK</v>
      </c>
      <c r="DM17" s="224" t="str">
        <f t="shared" si="32"/>
        <v>OK</v>
      </c>
      <c r="DN17" s="255" t="str">
        <f t="shared" si="22"/>
        <v/>
      </c>
      <c r="DO17" s="128" t="s">
        <v>231</v>
      </c>
      <c r="DP17" s="122" t="s">
        <v>231</v>
      </c>
      <c r="DQ17" s="122" t="s">
        <v>231</v>
      </c>
      <c r="DR17" s="122" t="s">
        <v>231</v>
      </c>
      <c r="DS17" s="122" t="s">
        <v>231</v>
      </c>
      <c r="DT17" s="122" t="s">
        <v>231</v>
      </c>
      <c r="DU17" s="122" t="s">
        <v>231</v>
      </c>
      <c r="DV17" s="122" t="s">
        <v>231</v>
      </c>
      <c r="DW17" s="122" t="s">
        <v>231</v>
      </c>
      <c r="DX17" s="122" t="s">
        <v>231</v>
      </c>
      <c r="DY17" s="122" t="s">
        <v>231</v>
      </c>
      <c r="DZ17" s="122" t="s">
        <v>231</v>
      </c>
      <c r="EA17" s="122" t="s">
        <v>231</v>
      </c>
      <c r="EB17" s="122" t="s">
        <v>231</v>
      </c>
      <c r="EC17" s="122" t="s">
        <v>231</v>
      </c>
      <c r="ED17" s="122" t="s">
        <v>231</v>
      </c>
      <c r="EE17" s="243" t="s">
        <v>231</v>
      </c>
      <c r="EF17" s="243" t="s">
        <v>231</v>
      </c>
      <c r="EG17" s="243" t="s">
        <v>231</v>
      </c>
      <c r="EH17" s="244" t="s">
        <v>231</v>
      </c>
      <c r="EJ17" s="237" t="str">
        <f t="shared" si="23"/>
        <v>-</v>
      </c>
      <c r="EK17" s="180" t="str">
        <f>IF(B17=1,IF(Q17="","-",IF(DO17=リスト!$AF$3,"OK",IF(DP17="↓リストから選択","NG","OK"))),"-")</f>
        <v>-</v>
      </c>
      <c r="EL17" s="180" t="str">
        <f>IF($B17=1,IF(Q17="","-",IF(DQ17=リスト!$AF$3,"OK",IF(DR17="↓リストから選択","NG","OK"))),"-")</f>
        <v>-</v>
      </c>
      <c r="EM17" s="180" t="str">
        <f>IF($B17=1,IF(Q17="","-",IF(DS17=リスト!$AF$3,"OK",IF(DT17="↓リストから選択","NG","OK"))),"-")</f>
        <v>-</v>
      </c>
      <c r="EN17" s="180" t="str">
        <f>IF($B17=1,IF(Q17="","-",IF(DU17=リスト!$AF$3,"OK",IF(DV17="↓リストから選択","NG","OK"))),"-")</f>
        <v>-</v>
      </c>
      <c r="EO17" s="180" t="str">
        <f>IF($B17=1,IF(Q17="","-",IF(DW17=リスト!$AF$3,"OK",IF(DX17="↓リストから選択","NG","OK"))),"-")</f>
        <v>-</v>
      </c>
      <c r="EP17" s="180" t="str">
        <f>IF($B17=1,IF(Q17="","-",IF(DY17=リスト!$AF$3,"OK",IF(DZ17="↓リストから選択","NG","OK"))),"-")</f>
        <v>-</v>
      </c>
      <c r="EQ17" s="180" t="str">
        <f>IF($B17=1,IF(Q17="","-",IF(EA17=リスト!$AF$3,"OK",IF(EB17="↓リストから選択","NG","OK"))),"-")</f>
        <v>-</v>
      </c>
      <c r="ER17" s="180" t="str">
        <f>IF($B17=1,IF(Q17="","-",IF(EC17=リスト!$AF$3,"OK",IF(ED17="↓リストから選択","NG","OK"))),"-")</f>
        <v>-</v>
      </c>
      <c r="ES17" s="238" t="str">
        <f t="shared" si="24"/>
        <v>-</v>
      </c>
      <c r="EU17" s="128" t="str">
        <f t="shared" si="25"/>
        <v>○○学園</v>
      </c>
      <c r="EV17" s="122" t="str">
        <f t="shared" si="26"/>
        <v>本部施設課</v>
      </c>
      <c r="EW17" s="122" t="str">
        <f t="shared" si="27"/>
        <v>モンカ　タロウ</v>
      </c>
      <c r="EX17" s="122" t="str">
        <f t="shared" si="28"/>
        <v>03-XXXX-YYYY</v>
      </c>
      <c r="EY17" s="123" t="str">
        <f t="shared" si="29"/>
        <v>shisetsu@****.ac.jp</v>
      </c>
    </row>
    <row r="18" spans="1:155" ht="58.9" customHeight="1" thickTop="1" thickBot="1" x14ac:dyDescent="0.45">
      <c r="A18" s="220" t="s">
        <v>249</v>
      </c>
      <c r="B18" s="1">
        <f>COUNTIF(D$13:D18,D18)</f>
        <v>6</v>
      </c>
      <c r="C18" s="206" t="str">
        <f t="shared" si="0"/>
        <v>○○学園</v>
      </c>
      <c r="D18" s="207" t="s">
        <v>212</v>
      </c>
      <c r="E18" s="193" t="s">
        <v>250</v>
      </c>
      <c r="F18" s="59" t="s">
        <v>287</v>
      </c>
      <c r="G18" s="189" t="s">
        <v>215</v>
      </c>
      <c r="H18" s="23">
        <v>56</v>
      </c>
      <c r="I18" s="18" t="s">
        <v>216</v>
      </c>
      <c r="J18" s="106" t="s">
        <v>277</v>
      </c>
      <c r="K18" s="106" t="s">
        <v>218</v>
      </c>
      <c r="L18" s="19" t="s">
        <v>263</v>
      </c>
      <c r="M18" s="24">
        <v>2300</v>
      </c>
      <c r="N18" s="25" t="s">
        <v>288</v>
      </c>
      <c r="O18" s="52" t="s">
        <v>280</v>
      </c>
      <c r="P18" s="80" t="s">
        <v>222</v>
      </c>
      <c r="Q18" s="77" t="s">
        <v>289</v>
      </c>
      <c r="R18" s="80" t="s">
        <v>222</v>
      </c>
      <c r="S18" s="80" t="s">
        <v>224</v>
      </c>
      <c r="T18" s="80" t="s">
        <v>224</v>
      </c>
      <c r="U18" s="80" t="s">
        <v>224</v>
      </c>
      <c r="V18" s="80" t="s">
        <v>224</v>
      </c>
      <c r="W18" s="80" t="s">
        <v>224</v>
      </c>
      <c r="X18" s="80" t="s">
        <v>224</v>
      </c>
      <c r="Y18" s="52" t="s">
        <v>225</v>
      </c>
      <c r="Z18" s="18" t="s">
        <v>290</v>
      </c>
      <c r="AA18" s="26"/>
      <c r="AB18" s="101" t="s">
        <v>291</v>
      </c>
      <c r="AC18" s="29" t="s">
        <v>292</v>
      </c>
      <c r="AD18" s="54" t="s">
        <v>293</v>
      </c>
      <c r="AE18" s="27" t="s">
        <v>294</v>
      </c>
      <c r="AF18" s="27" t="s">
        <v>294</v>
      </c>
      <c r="AG18" s="30" t="s">
        <v>295</v>
      </c>
      <c r="AH18" s="31" t="s">
        <v>296</v>
      </c>
      <c r="AI18" s="3"/>
      <c r="AJ18" s="228" t="str">
        <f t="shared" si="1"/>
        <v>OK</v>
      </c>
      <c r="AK18" s="229" t="str">
        <f t="shared" si="2"/>
        <v>OK</v>
      </c>
      <c r="AL18" s="229" t="str">
        <f t="shared" si="3"/>
        <v>OK</v>
      </c>
      <c r="AM18" s="229" t="str">
        <f t="shared" si="4"/>
        <v>OK</v>
      </c>
      <c r="AN18" s="229" t="str">
        <f t="shared" si="5"/>
        <v>OK</v>
      </c>
      <c r="AO18" s="229" t="str">
        <f t="shared" si="6"/>
        <v>OK</v>
      </c>
      <c r="AP18" s="230" t="str">
        <f>IF(Y18="耐震補強工事中（対象外）","-",IF(AG18=リスト!$J$9,IF(AH18="","NG","OK"),"-"))</f>
        <v>OK</v>
      </c>
      <c r="AQ18" s="63"/>
      <c r="AR18" s="69">
        <f t="shared" si="7"/>
        <v>2</v>
      </c>
      <c r="AS18" s="71">
        <v>1</v>
      </c>
      <c r="AT18" s="70">
        <v>1</v>
      </c>
      <c r="AU18" s="72">
        <f t="shared" si="30"/>
        <v>0</v>
      </c>
      <c r="AV18" s="73"/>
      <c r="AW18" s="74"/>
      <c r="AX18" s="257" t="s">
        <v>266</v>
      </c>
      <c r="AY18" s="85" t="s">
        <v>233</v>
      </c>
      <c r="AZ18" s="83" t="str">
        <f t="shared" si="31"/>
        <v/>
      </c>
      <c r="BB18" s="117" t="str">
        <f t="shared" si="8"/>
        <v>OK</v>
      </c>
      <c r="BC18" s="161" t="str">
        <f t="shared" si="9"/>
        <v>OK</v>
      </c>
      <c r="BD18" s="162" t="str">
        <f t="shared" si="10"/>
        <v>OK</v>
      </c>
      <c r="BF18" s="168">
        <v>0</v>
      </c>
      <c r="BG18" s="169">
        <v>0</v>
      </c>
      <c r="BH18" s="170">
        <v>0</v>
      </c>
      <c r="BI18" s="173">
        <v>0</v>
      </c>
      <c r="BJ18" s="169">
        <v>0</v>
      </c>
      <c r="BK18" s="170">
        <v>0</v>
      </c>
      <c r="BL18" s="171">
        <v>2</v>
      </c>
      <c r="BM18" s="169">
        <v>0</v>
      </c>
      <c r="BN18" s="170">
        <v>4</v>
      </c>
      <c r="BO18" s="171">
        <v>0</v>
      </c>
      <c r="BP18" s="169">
        <v>0</v>
      </c>
      <c r="BQ18" s="170">
        <v>0</v>
      </c>
      <c r="BR18" s="171">
        <v>2</v>
      </c>
      <c r="BS18" s="169">
        <v>0</v>
      </c>
      <c r="BT18" s="172">
        <v>2</v>
      </c>
      <c r="BV18" s="222" t="str">
        <f t="shared" si="11"/>
        <v>-</v>
      </c>
      <c r="BW18" s="223" t="str">
        <f t="shared" si="12"/>
        <v>-</v>
      </c>
      <c r="BX18" s="223" t="str">
        <f t="shared" si="13"/>
        <v>OK</v>
      </c>
      <c r="BY18" s="223" t="str">
        <f t="shared" si="14"/>
        <v>-</v>
      </c>
      <c r="BZ18" s="224" t="str">
        <f t="shared" si="15"/>
        <v>OK</v>
      </c>
      <c r="CA18" s="255" t="str">
        <f t="shared" si="16"/>
        <v/>
      </c>
      <c r="CB18" s="128" t="s">
        <v>231</v>
      </c>
      <c r="CC18" s="129" t="s">
        <v>231</v>
      </c>
      <c r="CD18" s="130" t="s">
        <v>231</v>
      </c>
      <c r="CE18" s="130" t="s">
        <v>231</v>
      </c>
      <c r="CF18" s="130" t="s">
        <v>231</v>
      </c>
      <c r="CG18" s="130" t="s">
        <v>231</v>
      </c>
      <c r="CH18" s="130" t="s">
        <v>231</v>
      </c>
      <c r="CI18" s="130" t="s">
        <v>231</v>
      </c>
      <c r="CJ18" s="130" t="s">
        <v>231</v>
      </c>
      <c r="CK18" s="130" t="s">
        <v>231</v>
      </c>
      <c r="CL18" s="130" t="s">
        <v>231</v>
      </c>
      <c r="CM18" s="131" t="s">
        <v>231</v>
      </c>
      <c r="CN18" s="122" t="s">
        <v>231</v>
      </c>
      <c r="CO18" s="151" t="s">
        <v>231</v>
      </c>
      <c r="CP18" s="152" t="s">
        <v>231</v>
      </c>
      <c r="CQ18" s="152" t="s">
        <v>231</v>
      </c>
      <c r="CR18" s="152" t="s">
        <v>231</v>
      </c>
      <c r="CS18" s="153" t="s">
        <v>231</v>
      </c>
      <c r="CT18" s="146" t="s">
        <v>234</v>
      </c>
      <c r="CU18" s="132" t="s">
        <v>235</v>
      </c>
      <c r="CV18" s="133" t="s">
        <v>286</v>
      </c>
      <c r="CW18" s="134" t="s">
        <v>237</v>
      </c>
      <c r="CX18" s="132" t="s">
        <v>239</v>
      </c>
      <c r="CY18" s="133" t="s">
        <v>240</v>
      </c>
      <c r="CZ18" s="134" t="s">
        <v>231</v>
      </c>
      <c r="DA18" s="132" t="s">
        <v>258</v>
      </c>
      <c r="DB18" s="133" t="s">
        <v>231</v>
      </c>
      <c r="DC18" s="134" t="s">
        <v>231</v>
      </c>
      <c r="DD18" s="132" t="s">
        <v>259</v>
      </c>
      <c r="DE18" s="133" t="s">
        <v>231</v>
      </c>
      <c r="DF18" s="149" t="s">
        <v>231</v>
      </c>
      <c r="DH18" s="222" t="str">
        <f t="shared" si="17"/>
        <v>-</v>
      </c>
      <c r="DI18" s="223" t="str">
        <f t="shared" si="18"/>
        <v>OK</v>
      </c>
      <c r="DJ18" s="223" t="str">
        <f t="shared" si="19"/>
        <v>OK</v>
      </c>
      <c r="DK18" s="223" t="str">
        <f t="shared" si="20"/>
        <v>OK</v>
      </c>
      <c r="DL18" s="223" t="str">
        <f t="shared" si="21"/>
        <v>OK</v>
      </c>
      <c r="DM18" s="224" t="str">
        <f t="shared" si="32"/>
        <v>OK</v>
      </c>
      <c r="DN18" s="255" t="str">
        <f t="shared" si="22"/>
        <v/>
      </c>
      <c r="DO18" s="128" t="s">
        <v>231</v>
      </c>
      <c r="DP18" s="122" t="s">
        <v>231</v>
      </c>
      <c r="DQ18" s="122" t="s">
        <v>231</v>
      </c>
      <c r="DR18" s="122" t="s">
        <v>231</v>
      </c>
      <c r="DS18" s="122" t="s">
        <v>231</v>
      </c>
      <c r="DT18" s="122" t="s">
        <v>231</v>
      </c>
      <c r="DU18" s="122" t="s">
        <v>231</v>
      </c>
      <c r="DV18" s="122" t="s">
        <v>231</v>
      </c>
      <c r="DW18" s="122" t="s">
        <v>231</v>
      </c>
      <c r="DX18" s="122" t="s">
        <v>231</v>
      </c>
      <c r="DY18" s="122" t="s">
        <v>231</v>
      </c>
      <c r="DZ18" s="122" t="s">
        <v>231</v>
      </c>
      <c r="EA18" s="122" t="s">
        <v>231</v>
      </c>
      <c r="EB18" s="122" t="s">
        <v>231</v>
      </c>
      <c r="EC18" s="122" t="s">
        <v>231</v>
      </c>
      <c r="ED18" s="122" t="s">
        <v>231</v>
      </c>
      <c r="EE18" s="243" t="s">
        <v>231</v>
      </c>
      <c r="EF18" s="243" t="s">
        <v>231</v>
      </c>
      <c r="EG18" s="243" t="s">
        <v>231</v>
      </c>
      <c r="EH18" s="244" t="s">
        <v>231</v>
      </c>
      <c r="EJ18" s="237" t="str">
        <f t="shared" si="23"/>
        <v>-</v>
      </c>
      <c r="EK18" s="180" t="str">
        <f>IF(B18=1,IF(Q18="","-",IF(DO18=リスト!$AF$3,"OK",IF(DP18="↓リストから選択","NG","OK"))),"-")</f>
        <v>-</v>
      </c>
      <c r="EL18" s="180" t="str">
        <f>IF($B18=1,IF(Q18="","-",IF(DQ18=リスト!$AF$3,"OK",IF(DR18="↓リストから選択","NG","OK"))),"-")</f>
        <v>-</v>
      </c>
      <c r="EM18" s="180" t="str">
        <f>IF($B18=1,IF(Q18="","-",IF(DS18=リスト!$AF$3,"OK",IF(DT18="↓リストから選択","NG","OK"))),"-")</f>
        <v>-</v>
      </c>
      <c r="EN18" s="180" t="str">
        <f>IF($B18=1,IF(Q18="","-",IF(DU18=リスト!$AF$3,"OK",IF(DV18="↓リストから選択","NG","OK"))),"-")</f>
        <v>-</v>
      </c>
      <c r="EO18" s="180" t="str">
        <f>IF($B18=1,IF(Q18="","-",IF(DW18=リスト!$AF$3,"OK",IF(DX18="↓リストから選択","NG","OK"))),"-")</f>
        <v>-</v>
      </c>
      <c r="EP18" s="180" t="str">
        <f>IF($B18=1,IF(Q18="","-",IF(DY18=リスト!$AF$3,"OK",IF(DZ18="↓リストから選択","NG","OK"))),"-")</f>
        <v>-</v>
      </c>
      <c r="EQ18" s="180" t="str">
        <f>IF($B18=1,IF(Q18="","-",IF(EA18=リスト!$AF$3,"OK",IF(EB18="↓リストから選択","NG","OK"))),"-")</f>
        <v>-</v>
      </c>
      <c r="ER18" s="180" t="str">
        <f>IF($B18=1,IF(Q18="","-",IF(EC18=リスト!$AF$3,"OK",IF(ED18="↓リストから選択","NG","OK"))),"-")</f>
        <v>-</v>
      </c>
      <c r="ES18" s="238" t="str">
        <f t="shared" si="24"/>
        <v>-</v>
      </c>
      <c r="EU18" s="128" t="str">
        <f t="shared" si="25"/>
        <v>○○学園</v>
      </c>
      <c r="EV18" s="122" t="str">
        <f t="shared" si="26"/>
        <v>本部施設課</v>
      </c>
      <c r="EW18" s="122" t="str">
        <f t="shared" si="27"/>
        <v>モンカ　タロウ</v>
      </c>
      <c r="EX18" s="122" t="str">
        <f t="shared" si="28"/>
        <v>03-XXXX-YYYY</v>
      </c>
      <c r="EY18" s="123" t="str">
        <f t="shared" si="29"/>
        <v>shisetsu@****.ac.jp</v>
      </c>
    </row>
    <row r="19" spans="1:155" ht="58.9" customHeight="1" thickTop="1" thickBot="1" x14ac:dyDescent="0.45">
      <c r="A19" s="220" t="s">
        <v>249</v>
      </c>
      <c r="B19" s="1">
        <f>COUNTIF(D$13:D19,D19)</f>
        <v>1</v>
      </c>
      <c r="C19" s="206" t="str">
        <f t="shared" si="0"/>
        <v>○○学園</v>
      </c>
      <c r="D19" s="207" t="s">
        <v>297</v>
      </c>
      <c r="E19" s="193" t="s">
        <v>298</v>
      </c>
      <c r="F19" s="59" t="s">
        <v>299</v>
      </c>
      <c r="G19" s="189" t="s">
        <v>215</v>
      </c>
      <c r="H19" s="23">
        <v>48</v>
      </c>
      <c r="I19" s="18" t="s">
        <v>216</v>
      </c>
      <c r="J19" s="106" t="s">
        <v>217</v>
      </c>
      <c r="K19" s="106" t="s">
        <v>300</v>
      </c>
      <c r="L19" s="19" t="s">
        <v>219</v>
      </c>
      <c r="M19" s="24">
        <v>3600</v>
      </c>
      <c r="N19" s="25" t="s">
        <v>220</v>
      </c>
      <c r="O19" s="52" t="s">
        <v>221</v>
      </c>
      <c r="P19" s="80" t="s">
        <v>222</v>
      </c>
      <c r="Q19" s="77" t="s">
        <v>252</v>
      </c>
      <c r="R19" s="80" t="s">
        <v>224</v>
      </c>
      <c r="S19" s="80" t="s">
        <v>222</v>
      </c>
      <c r="T19" s="80" t="s">
        <v>222</v>
      </c>
      <c r="U19" s="80" t="s">
        <v>224</v>
      </c>
      <c r="V19" s="80" t="s">
        <v>224</v>
      </c>
      <c r="W19" s="80" t="s">
        <v>224</v>
      </c>
      <c r="X19" s="80" t="s">
        <v>224</v>
      </c>
      <c r="Y19" s="32" t="s">
        <v>225</v>
      </c>
      <c r="Z19" s="18" t="s">
        <v>226</v>
      </c>
      <c r="AA19" s="26">
        <v>0.5</v>
      </c>
      <c r="AB19" s="101"/>
      <c r="AC19" s="29"/>
      <c r="AD19" s="54" t="s">
        <v>283</v>
      </c>
      <c r="AE19" s="27" t="s">
        <v>301</v>
      </c>
      <c r="AF19" s="27" t="s">
        <v>285</v>
      </c>
      <c r="AG19" s="30" t="s">
        <v>302</v>
      </c>
      <c r="AH19" s="31"/>
      <c r="AI19" s="3"/>
      <c r="AJ19" s="228" t="str">
        <f t="shared" si="1"/>
        <v>OK</v>
      </c>
      <c r="AK19" s="229" t="str">
        <f t="shared" si="2"/>
        <v>OK</v>
      </c>
      <c r="AL19" s="229" t="str">
        <f t="shared" si="3"/>
        <v>-</v>
      </c>
      <c r="AM19" s="229" t="str">
        <f t="shared" si="4"/>
        <v>-</v>
      </c>
      <c r="AN19" s="229" t="str">
        <f t="shared" si="5"/>
        <v>OK</v>
      </c>
      <c r="AO19" s="229" t="str">
        <f t="shared" si="6"/>
        <v>OK</v>
      </c>
      <c r="AP19" s="230" t="str">
        <f>IF(Y19="耐震補強工事中（対象外）","-",IF(AG19=リスト!$J$9,IF(AH19="","NG","OK"),"-"))</f>
        <v>-</v>
      </c>
      <c r="AQ19" s="63"/>
      <c r="AR19" s="69" t="str">
        <f t="shared" si="7"/>
        <v>対象外</v>
      </c>
      <c r="AS19" s="71"/>
      <c r="AT19" s="70"/>
      <c r="AU19" s="72" t="str">
        <f t="shared" si="30"/>
        <v>対象外</v>
      </c>
      <c r="AV19" s="73"/>
      <c r="AW19" s="74"/>
      <c r="AX19" s="257" t="s">
        <v>274</v>
      </c>
      <c r="AY19" s="85" t="s">
        <v>229</v>
      </c>
      <c r="AZ19" s="83">
        <f>IF(D19="","",IF(D19=D18,"",IF((COUNTIFS($D$13:$D$1048576,D19,$AY$13:$AY$1048576,"○"))=COUNTIFS($D$13:$D$1048576,D19),1,"-")))</f>
        <v>1</v>
      </c>
      <c r="BB19" s="117" t="str">
        <f t="shared" si="8"/>
        <v>-</v>
      </c>
      <c r="BC19" s="161" t="str">
        <f t="shared" si="9"/>
        <v>OK</v>
      </c>
      <c r="BD19" s="162" t="str">
        <f t="shared" si="10"/>
        <v>NG</v>
      </c>
      <c r="BF19" s="168">
        <v>0</v>
      </c>
      <c r="BG19" s="169">
        <v>0</v>
      </c>
      <c r="BH19" s="170">
        <v>0</v>
      </c>
      <c r="BI19" s="171">
        <v>0</v>
      </c>
      <c r="BJ19" s="169">
        <v>0</v>
      </c>
      <c r="BK19" s="170">
        <v>0</v>
      </c>
      <c r="BL19" s="171">
        <v>0</v>
      </c>
      <c r="BM19" s="169">
        <v>0</v>
      </c>
      <c r="BN19" s="170">
        <v>0</v>
      </c>
      <c r="BO19" s="171">
        <v>0</v>
      </c>
      <c r="BP19" s="169">
        <v>0</v>
      </c>
      <c r="BQ19" s="170">
        <v>0</v>
      </c>
      <c r="BR19" s="171">
        <v>0</v>
      </c>
      <c r="BS19" s="169">
        <v>0</v>
      </c>
      <c r="BT19" s="172">
        <v>0</v>
      </c>
      <c r="BV19" s="222" t="str">
        <f t="shared" si="11"/>
        <v>-</v>
      </c>
      <c r="BW19" s="223" t="str">
        <f t="shared" si="12"/>
        <v>-</v>
      </c>
      <c r="BX19" s="223" t="str">
        <f t="shared" si="13"/>
        <v>-</v>
      </c>
      <c r="BY19" s="223" t="str">
        <f t="shared" si="14"/>
        <v>-</v>
      </c>
      <c r="BZ19" s="224" t="str">
        <f t="shared" si="15"/>
        <v>-</v>
      </c>
      <c r="CA19" s="255" t="str">
        <f t="shared" si="16"/>
        <v/>
      </c>
      <c r="CB19" s="128" t="s">
        <v>303</v>
      </c>
      <c r="CC19" s="129" t="s">
        <v>255</v>
      </c>
      <c r="CD19" s="130" t="s">
        <v>255</v>
      </c>
      <c r="CE19" s="130" t="s">
        <v>255</v>
      </c>
      <c r="CF19" s="130" t="s">
        <v>267</v>
      </c>
      <c r="CG19" s="130" t="s">
        <v>267</v>
      </c>
      <c r="CH19" s="130" t="s">
        <v>267</v>
      </c>
      <c r="CI19" s="130" t="s">
        <v>267</v>
      </c>
      <c r="CJ19" s="130" t="s">
        <v>267</v>
      </c>
      <c r="CK19" s="130" t="s">
        <v>267</v>
      </c>
      <c r="CL19" s="130" t="s">
        <v>267</v>
      </c>
      <c r="CM19" s="131" t="s">
        <v>255</v>
      </c>
      <c r="CN19" s="122" t="s">
        <v>304</v>
      </c>
      <c r="CO19" s="151" t="s">
        <v>233</v>
      </c>
      <c r="CP19" s="152" t="s">
        <v>222</v>
      </c>
      <c r="CQ19" s="152" t="s">
        <v>222</v>
      </c>
      <c r="CR19" s="152" t="s">
        <v>222</v>
      </c>
      <c r="CS19" s="153" t="s">
        <v>233</v>
      </c>
      <c r="CT19" s="146" t="s">
        <v>305</v>
      </c>
      <c r="CU19" s="132" t="s">
        <v>275</v>
      </c>
      <c r="CV19" s="133" t="s">
        <v>231</v>
      </c>
      <c r="CW19" s="134" t="s">
        <v>231</v>
      </c>
      <c r="CX19" s="132" t="s">
        <v>238</v>
      </c>
      <c r="CY19" s="133" t="s">
        <v>231</v>
      </c>
      <c r="CZ19" s="134" t="s">
        <v>231</v>
      </c>
      <c r="DA19" s="132" t="s">
        <v>239</v>
      </c>
      <c r="DB19" s="133" t="s">
        <v>231</v>
      </c>
      <c r="DC19" s="134" t="s">
        <v>232</v>
      </c>
      <c r="DD19" s="132" t="s">
        <v>259</v>
      </c>
      <c r="DE19" s="133" t="s">
        <v>306</v>
      </c>
      <c r="DF19" s="149" t="s">
        <v>231</v>
      </c>
      <c r="DH19" s="222" t="str">
        <f t="shared" si="17"/>
        <v>OK</v>
      </c>
      <c r="DI19" s="223" t="str">
        <f t="shared" si="18"/>
        <v>OK</v>
      </c>
      <c r="DJ19" s="223" t="str">
        <f t="shared" si="19"/>
        <v>OK</v>
      </c>
      <c r="DK19" s="223" t="str">
        <f t="shared" si="20"/>
        <v>OK</v>
      </c>
      <c r="DL19" s="223" t="str">
        <f t="shared" si="21"/>
        <v>OK</v>
      </c>
      <c r="DM19" s="224" t="str">
        <f t="shared" si="32"/>
        <v>NG</v>
      </c>
      <c r="DN19" s="255" t="str">
        <f t="shared" si="22"/>
        <v/>
      </c>
      <c r="DO19" s="128" t="s">
        <v>245</v>
      </c>
      <c r="DP19" s="122" t="s">
        <v>231</v>
      </c>
      <c r="DQ19" s="122" t="s">
        <v>307</v>
      </c>
      <c r="DR19" s="122" t="s">
        <v>308</v>
      </c>
      <c r="DS19" s="122" t="s">
        <v>245</v>
      </c>
      <c r="DT19" s="122" t="s">
        <v>231</v>
      </c>
      <c r="DU19" s="122" t="s">
        <v>307</v>
      </c>
      <c r="DV19" s="122" t="s">
        <v>308</v>
      </c>
      <c r="DW19" s="122" t="s">
        <v>309</v>
      </c>
      <c r="DX19" s="122" t="s">
        <v>241</v>
      </c>
      <c r="DY19" s="122" t="s">
        <v>307</v>
      </c>
      <c r="DZ19" s="122" t="s">
        <v>232</v>
      </c>
      <c r="EA19" s="122" t="s">
        <v>307</v>
      </c>
      <c r="EB19" s="122" t="s">
        <v>244</v>
      </c>
      <c r="EC19" s="122" t="s">
        <v>309</v>
      </c>
      <c r="ED19" s="122" t="s">
        <v>244</v>
      </c>
      <c r="EE19" s="243" t="s">
        <v>231</v>
      </c>
      <c r="EF19" s="243" t="s">
        <v>231</v>
      </c>
      <c r="EG19" s="243" t="s">
        <v>231</v>
      </c>
      <c r="EH19" s="244" t="s">
        <v>231</v>
      </c>
      <c r="EJ19" s="237" t="str">
        <f t="shared" si="23"/>
        <v>OK</v>
      </c>
      <c r="EK19" s="180" t="str">
        <f>IF(B19=1,IF(Q19="","-",IF(DO19=リスト!$AF$3,"OK",IF(DP19="↓リストから選択","NG","OK"))),"-")</f>
        <v>OK</v>
      </c>
      <c r="EL19" s="180" t="str">
        <f>IF($B19=1,IF(Q19="","-",IF(DQ19=リスト!$AF$3,"OK",IF(DR19="↓リストから選択","NG","OK"))),"-")</f>
        <v>OK</v>
      </c>
      <c r="EM19" s="180" t="str">
        <f>IF($B19=1,IF(Q19="","-",IF(DS19=リスト!$AF$3,"OK",IF(DT19="↓リストから選択","NG","OK"))),"-")</f>
        <v>OK</v>
      </c>
      <c r="EN19" s="180" t="str">
        <f>IF($B19=1,IF(Q19="","-",IF(DU19=リスト!$AF$3,"OK",IF(DV19="↓リストから選択","NG","OK"))),"-")</f>
        <v>OK</v>
      </c>
      <c r="EO19" s="180" t="str">
        <f>IF($B19=1,IF(Q19="","-",IF(DW19=リスト!$AF$3,"OK",IF(DX19="↓リストから選択","NG","OK"))),"-")</f>
        <v>OK</v>
      </c>
      <c r="EP19" s="180" t="str">
        <f>IF($B19=1,IF(Q19="","-",IF(DY19=リスト!$AF$3,"OK",IF(DZ19="↓リストから選択","NG","OK"))),"-")</f>
        <v>OK</v>
      </c>
      <c r="EQ19" s="180" t="str">
        <f>IF($B19=1,IF(Q19="","-",IF(EA19=リスト!$AF$3,"OK",IF(EB19="↓リストから選択","NG","OK"))),"-")</f>
        <v>OK</v>
      </c>
      <c r="ER19" s="180" t="str">
        <f>IF($B19=1,IF(Q19="","-",IF(EC19=リスト!$AF$3,"OK",IF(ED19="↓リストから選択","NG","OK"))),"-")</f>
        <v>OK</v>
      </c>
      <c r="ES19" s="238" t="str">
        <f>IF(B19=1,IF(Q19="","-",IF(COUNTIFS($EE19:$EH19,"↓リストから選択")=0,"OK","NG")),"-")</f>
        <v>NG</v>
      </c>
      <c r="EU19" s="128" t="str">
        <f t="shared" si="25"/>
        <v>○○学園</v>
      </c>
      <c r="EV19" s="122" t="str">
        <f t="shared" si="26"/>
        <v>本部施設課</v>
      </c>
      <c r="EW19" s="122" t="str">
        <f t="shared" si="27"/>
        <v>モンカ　タロウ</v>
      </c>
      <c r="EX19" s="122" t="str">
        <f t="shared" si="28"/>
        <v>03-XXXX-YYYY</v>
      </c>
      <c r="EY19" s="123" t="str">
        <f t="shared" si="29"/>
        <v>shisetsu@****.ac.jp</v>
      </c>
    </row>
    <row r="20" spans="1:155" ht="58.9" customHeight="1" thickTop="1" thickBot="1" x14ac:dyDescent="0.45">
      <c r="A20" s="220" t="s">
        <v>249</v>
      </c>
      <c r="B20" s="1">
        <f>COUNTIF(D$13:D20,D20)</f>
        <v>2</v>
      </c>
      <c r="C20" s="206" t="str">
        <f t="shared" si="0"/>
        <v>○○学園</v>
      </c>
      <c r="D20" s="207" t="s">
        <v>297</v>
      </c>
      <c r="E20" s="193" t="s">
        <v>298</v>
      </c>
      <c r="F20" s="59" t="s">
        <v>310</v>
      </c>
      <c r="G20" s="189" t="s">
        <v>261</v>
      </c>
      <c r="H20" s="23">
        <v>19</v>
      </c>
      <c r="I20" s="18" t="s">
        <v>262</v>
      </c>
      <c r="J20" s="106" t="s">
        <v>277</v>
      </c>
      <c r="K20" s="106" t="s">
        <v>300</v>
      </c>
      <c r="L20" s="19" t="s">
        <v>219</v>
      </c>
      <c r="M20" s="24">
        <v>1200</v>
      </c>
      <c r="N20" s="25" t="s">
        <v>311</v>
      </c>
      <c r="O20" s="108" t="s">
        <v>312</v>
      </c>
      <c r="P20" s="80" t="s">
        <v>222</v>
      </c>
      <c r="Q20" s="77" t="s">
        <v>252</v>
      </c>
      <c r="R20" s="80" t="s">
        <v>224</v>
      </c>
      <c r="S20" s="80" t="s">
        <v>222</v>
      </c>
      <c r="T20" s="80" t="s">
        <v>222</v>
      </c>
      <c r="U20" s="80" t="s">
        <v>224</v>
      </c>
      <c r="V20" s="80" t="s">
        <v>224</v>
      </c>
      <c r="W20" s="80" t="s">
        <v>224</v>
      </c>
      <c r="X20" s="80" t="s">
        <v>224</v>
      </c>
      <c r="Y20" s="32" t="s">
        <v>225</v>
      </c>
      <c r="Z20" s="18"/>
      <c r="AA20" s="26"/>
      <c r="AB20" s="101"/>
      <c r="AC20" s="29"/>
      <c r="AD20" s="54"/>
      <c r="AE20" s="27"/>
      <c r="AF20" s="27"/>
      <c r="AG20" s="30"/>
      <c r="AH20" s="31"/>
      <c r="AI20" s="3"/>
      <c r="AJ20" s="228" t="str">
        <f t="shared" si="1"/>
        <v>OK</v>
      </c>
      <c r="AK20" s="229" t="str">
        <f t="shared" si="2"/>
        <v>OK</v>
      </c>
      <c r="AL20" s="229" t="str">
        <f t="shared" si="3"/>
        <v>-</v>
      </c>
      <c r="AM20" s="229" t="str">
        <f t="shared" si="4"/>
        <v>-</v>
      </c>
      <c r="AN20" s="229" t="str">
        <f t="shared" si="5"/>
        <v>-</v>
      </c>
      <c r="AO20" s="229" t="str">
        <f t="shared" si="6"/>
        <v>-</v>
      </c>
      <c r="AP20" s="230" t="str">
        <f>IF(Y20="耐震補強工事中（対象外）","-",IF(AG20=リスト!$J$9,IF(AH20="","NG","OK"),"-"))</f>
        <v>-</v>
      </c>
      <c r="AQ20" s="63"/>
      <c r="AR20" s="69">
        <f t="shared" si="7"/>
        <v>0</v>
      </c>
      <c r="AS20" s="71"/>
      <c r="AT20" s="70"/>
      <c r="AU20" s="72">
        <f t="shared" si="30"/>
        <v>1</v>
      </c>
      <c r="AV20" s="73">
        <v>1</v>
      </c>
      <c r="AW20" s="74"/>
      <c r="AX20" s="257" t="s">
        <v>228</v>
      </c>
      <c r="AY20" s="85" t="s">
        <v>222</v>
      </c>
      <c r="AZ20" s="83" t="str">
        <f t="shared" si="31"/>
        <v/>
      </c>
      <c r="BB20" s="117" t="str">
        <f t="shared" si="8"/>
        <v>OK</v>
      </c>
      <c r="BC20" s="161" t="str">
        <f t="shared" si="9"/>
        <v>OK</v>
      </c>
      <c r="BD20" s="162" t="str">
        <f t="shared" si="10"/>
        <v>OK</v>
      </c>
      <c r="BF20" s="168">
        <v>0</v>
      </c>
      <c r="BG20" s="169">
        <v>0</v>
      </c>
      <c r="BH20" s="170">
        <v>0</v>
      </c>
      <c r="BI20" s="171">
        <v>0</v>
      </c>
      <c r="BJ20" s="169">
        <v>0</v>
      </c>
      <c r="BK20" s="170">
        <v>0</v>
      </c>
      <c r="BL20" s="171">
        <v>0</v>
      </c>
      <c r="BM20" s="169">
        <v>1</v>
      </c>
      <c r="BN20" s="170">
        <v>1</v>
      </c>
      <c r="BO20" s="171">
        <v>0</v>
      </c>
      <c r="BP20" s="169">
        <v>0</v>
      </c>
      <c r="BQ20" s="170">
        <v>0</v>
      </c>
      <c r="BR20" s="171">
        <v>0</v>
      </c>
      <c r="BS20" s="169">
        <v>1</v>
      </c>
      <c r="BT20" s="172">
        <v>1</v>
      </c>
      <c r="BV20" s="222" t="str">
        <f t="shared" si="11"/>
        <v>-</v>
      </c>
      <c r="BW20" s="223" t="str">
        <f t="shared" si="12"/>
        <v>-</v>
      </c>
      <c r="BX20" s="223" t="str">
        <f t="shared" si="13"/>
        <v>OK</v>
      </c>
      <c r="BY20" s="223" t="str">
        <f t="shared" si="14"/>
        <v>-</v>
      </c>
      <c r="BZ20" s="224" t="str">
        <f t="shared" si="15"/>
        <v>OK</v>
      </c>
      <c r="CA20" s="255" t="str">
        <f t="shared" si="16"/>
        <v/>
      </c>
      <c r="CB20" s="128" t="s">
        <v>231</v>
      </c>
      <c r="CC20" s="129" t="s">
        <v>231</v>
      </c>
      <c r="CD20" s="130" t="s">
        <v>231</v>
      </c>
      <c r="CE20" s="130" t="s">
        <v>231</v>
      </c>
      <c r="CF20" s="130" t="s">
        <v>231</v>
      </c>
      <c r="CG20" s="130" t="s">
        <v>231</v>
      </c>
      <c r="CH20" s="130" t="s">
        <v>231</v>
      </c>
      <c r="CI20" s="130" t="s">
        <v>231</v>
      </c>
      <c r="CJ20" s="130" t="s">
        <v>231</v>
      </c>
      <c r="CK20" s="130" t="s">
        <v>231</v>
      </c>
      <c r="CL20" s="130" t="s">
        <v>231</v>
      </c>
      <c r="CM20" s="131" t="s">
        <v>231</v>
      </c>
      <c r="CN20" s="122" t="s">
        <v>231</v>
      </c>
      <c r="CO20" s="151" t="s">
        <v>231</v>
      </c>
      <c r="CP20" s="152" t="s">
        <v>231</v>
      </c>
      <c r="CQ20" s="152" t="s">
        <v>231</v>
      </c>
      <c r="CR20" s="152" t="s">
        <v>231</v>
      </c>
      <c r="CS20" s="153" t="s">
        <v>231</v>
      </c>
      <c r="CT20" s="146" t="s">
        <v>305</v>
      </c>
      <c r="CU20" s="132" t="s">
        <v>275</v>
      </c>
      <c r="CV20" s="133" t="s">
        <v>231</v>
      </c>
      <c r="CW20" s="134" t="s">
        <v>231</v>
      </c>
      <c r="CX20" s="132" t="s">
        <v>258</v>
      </c>
      <c r="CY20" s="133" t="s">
        <v>231</v>
      </c>
      <c r="CZ20" s="134" t="s">
        <v>231</v>
      </c>
      <c r="DA20" s="132" t="s">
        <v>258</v>
      </c>
      <c r="DB20" s="133" t="s">
        <v>231</v>
      </c>
      <c r="DC20" s="134" t="s">
        <v>231</v>
      </c>
      <c r="DD20" s="132" t="s">
        <v>231</v>
      </c>
      <c r="DE20" s="133" t="s">
        <v>231</v>
      </c>
      <c r="DF20" s="149" t="s">
        <v>231</v>
      </c>
      <c r="DH20" s="222" t="str">
        <f t="shared" si="17"/>
        <v>-</v>
      </c>
      <c r="DI20" s="223" t="str">
        <f t="shared" si="18"/>
        <v>OK</v>
      </c>
      <c r="DJ20" s="223" t="str">
        <f t="shared" si="19"/>
        <v>OK</v>
      </c>
      <c r="DK20" s="223" t="str">
        <f t="shared" si="20"/>
        <v>OK</v>
      </c>
      <c r="DL20" s="223" t="str">
        <f t="shared" si="21"/>
        <v>OK</v>
      </c>
      <c r="DM20" s="224" t="str">
        <f t="shared" si="32"/>
        <v>-</v>
      </c>
      <c r="DN20" s="255" t="str">
        <f t="shared" si="22"/>
        <v/>
      </c>
      <c r="DO20" s="128" t="s">
        <v>231</v>
      </c>
      <c r="DP20" s="122" t="s">
        <v>231</v>
      </c>
      <c r="DQ20" s="122" t="s">
        <v>231</v>
      </c>
      <c r="DR20" s="122" t="s">
        <v>231</v>
      </c>
      <c r="DS20" s="122" t="s">
        <v>231</v>
      </c>
      <c r="DT20" s="122" t="s">
        <v>231</v>
      </c>
      <c r="DU20" s="122" t="s">
        <v>231</v>
      </c>
      <c r="DV20" s="122" t="s">
        <v>231</v>
      </c>
      <c r="DW20" s="122" t="s">
        <v>231</v>
      </c>
      <c r="DX20" s="122" t="s">
        <v>231</v>
      </c>
      <c r="DY20" s="122" t="s">
        <v>231</v>
      </c>
      <c r="DZ20" s="122" t="s">
        <v>231</v>
      </c>
      <c r="EA20" s="122" t="s">
        <v>231</v>
      </c>
      <c r="EB20" s="122" t="s">
        <v>231</v>
      </c>
      <c r="EC20" s="122" t="s">
        <v>231</v>
      </c>
      <c r="ED20" s="122" t="s">
        <v>231</v>
      </c>
      <c r="EE20" s="243" t="s">
        <v>231</v>
      </c>
      <c r="EF20" s="243" t="s">
        <v>231</v>
      </c>
      <c r="EG20" s="243" t="s">
        <v>231</v>
      </c>
      <c r="EH20" s="244" t="s">
        <v>231</v>
      </c>
      <c r="EJ20" s="237" t="str">
        <f t="shared" si="23"/>
        <v>-</v>
      </c>
      <c r="EK20" s="180" t="str">
        <f>IF(B20=1,IF(Q20="","-",IF(DO20=リスト!$AF$3,"OK",IF(DP20="↓リストから選択","NG","OK"))),"-")</f>
        <v>-</v>
      </c>
      <c r="EL20" s="180" t="str">
        <f>IF($B20=1,IF(Q20="","-",IF(DQ20=リスト!$AF$3,"OK",IF(DR20="↓リストから選択","NG","OK"))),"-")</f>
        <v>-</v>
      </c>
      <c r="EM20" s="180" t="str">
        <f>IF($B20=1,IF(Q20="","-",IF(DS20=リスト!$AF$3,"OK",IF(DT20="↓リストから選択","NG","OK"))),"-")</f>
        <v>-</v>
      </c>
      <c r="EN20" s="180" t="str">
        <f>IF($B20=1,IF(Q20="","-",IF(DU20=リスト!$AF$3,"OK",IF(DV20="↓リストから選択","NG","OK"))),"-")</f>
        <v>-</v>
      </c>
      <c r="EO20" s="180" t="str">
        <f>IF($B20=1,IF(Q20="","-",IF(DW20=リスト!$AF$3,"OK",IF(DX20="↓リストから選択","NG","OK"))),"-")</f>
        <v>-</v>
      </c>
      <c r="EP20" s="180" t="str">
        <f>IF($B20=1,IF(Q20="","-",IF(DY20=リスト!$AF$3,"OK",IF(DZ20="↓リストから選択","NG","OK"))),"-")</f>
        <v>-</v>
      </c>
      <c r="EQ20" s="180" t="str">
        <f>IF($B20=1,IF(Q20="","-",IF(EA20=リスト!$AF$3,"OK",IF(EB20="↓リストから選択","NG","OK"))),"-")</f>
        <v>-</v>
      </c>
      <c r="ER20" s="180" t="str">
        <f>IF($B20=1,IF(Q20="","-",IF(EC20=リスト!$AF$3,"OK",IF(ED20="↓リストから選択","NG","OK"))),"-")</f>
        <v>-</v>
      </c>
      <c r="ES20" s="238" t="str">
        <f t="shared" si="24"/>
        <v>-</v>
      </c>
      <c r="EU20" s="128" t="str">
        <f t="shared" si="25"/>
        <v>○○学園</v>
      </c>
      <c r="EV20" s="122" t="str">
        <f t="shared" si="26"/>
        <v>本部施設課</v>
      </c>
      <c r="EW20" s="122" t="str">
        <f t="shared" si="27"/>
        <v>モンカ　タロウ</v>
      </c>
      <c r="EX20" s="122" t="str">
        <f t="shared" si="28"/>
        <v>03-XXXX-YYYY</v>
      </c>
      <c r="EY20" s="123" t="str">
        <f t="shared" si="29"/>
        <v>shisetsu@****.ac.jp</v>
      </c>
    </row>
    <row r="21" spans="1:155" ht="58.9" customHeight="1" thickTop="1" thickBot="1" x14ac:dyDescent="0.45">
      <c r="A21" s="220" t="s">
        <v>249</v>
      </c>
      <c r="B21" s="1">
        <f>COUNTIF(D$13:D21,D21)</f>
        <v>1</v>
      </c>
      <c r="C21" s="206" t="str">
        <f t="shared" si="0"/>
        <v>○○学園</v>
      </c>
      <c r="D21" s="207" t="s">
        <v>391</v>
      </c>
      <c r="E21" s="193" t="s">
        <v>390</v>
      </c>
      <c r="F21" s="59" t="s">
        <v>392</v>
      </c>
      <c r="G21" s="189"/>
      <c r="H21" s="23"/>
      <c r="I21" s="18"/>
      <c r="J21" s="106" t="s">
        <v>231</v>
      </c>
      <c r="K21" s="106" t="s">
        <v>231</v>
      </c>
      <c r="L21" s="106" t="s">
        <v>231</v>
      </c>
      <c r="M21" s="24"/>
      <c r="N21" s="25"/>
      <c r="O21" s="52" t="s">
        <v>313</v>
      </c>
      <c r="P21" s="52" t="s">
        <v>313</v>
      </c>
      <c r="Q21" s="78"/>
      <c r="R21" s="80" t="s">
        <v>313</v>
      </c>
      <c r="S21" s="80" t="s">
        <v>313</v>
      </c>
      <c r="T21" s="80" t="s">
        <v>313</v>
      </c>
      <c r="U21" s="80" t="s">
        <v>313</v>
      </c>
      <c r="V21" s="80" t="s">
        <v>313</v>
      </c>
      <c r="W21" s="80" t="s">
        <v>313</v>
      </c>
      <c r="X21" s="80" t="s">
        <v>313</v>
      </c>
      <c r="Y21" s="32" t="s">
        <v>225</v>
      </c>
      <c r="Z21" s="18"/>
      <c r="AA21" s="26"/>
      <c r="AB21" s="101"/>
      <c r="AC21" s="29"/>
      <c r="AD21" s="54"/>
      <c r="AE21" s="27"/>
      <c r="AF21" s="27"/>
      <c r="AG21" s="30"/>
      <c r="AH21" s="31"/>
      <c r="AI21" s="3"/>
      <c r="AJ21" s="228" t="str">
        <f t="shared" ref="AJ21" si="33">IF(Q21="","-",IF(COUNTIF($F21:$Q21,"")=0,"OK","NG"))</f>
        <v>-</v>
      </c>
      <c r="AK21" s="229" t="str">
        <f t="shared" ref="AK21" si="34">IF(N21="","-",IF(COUNTIF($O21:$X21,"（リストから選択）")=0,"OK","NG"))</f>
        <v>-</v>
      </c>
      <c r="AL21" s="229" t="str">
        <f t="shared" ref="AL21" si="35">IF(Y21="耐震補強工事中（対象外）","-",IF(Z21="未実施",IF(AB21="","NG","OK"),"-"))</f>
        <v>-</v>
      </c>
      <c r="AM21" s="229" t="str">
        <f t="shared" ref="AM21" si="36">IF(Y21="耐震補強工事中（対象外）","-",IF(AB21="６．その他（右欄に具体的な理由を記載）",IF(AC21="","NG","OK"),"-"))</f>
        <v>-</v>
      </c>
      <c r="AN21" s="229" t="str">
        <f t="shared" ref="AN21" si="37">IF(Y21="耐震補強工事中（対象外）","-",IF(I21="旧",IF(AD21="","NG","OK"),"-"))</f>
        <v>-</v>
      </c>
      <c r="AO21" s="229" t="str">
        <f t="shared" ref="AO21" si="38">IF(Y21="耐震補強工事中（対象外）","-",IF(OR(AND(AA21&lt;0.6,AD21="３．耐震性なし"),AND(AA21&lt;0.6,AD21="４．診断未実施のため不明")),IF(AG21="","NG","OK"),"-"))</f>
        <v>-</v>
      </c>
      <c r="AP21" s="230" t="str">
        <f>IF(Y21="耐震補強工事中（対象外）","-",IF(AG21=リスト!$J$9,IF(AH21="","NG","OK"),"-"))</f>
        <v>-</v>
      </c>
      <c r="AQ21" s="63"/>
      <c r="AR21" s="69" t="str">
        <f t="shared" si="7"/>
        <v>対象外</v>
      </c>
      <c r="AS21" s="71"/>
      <c r="AT21" s="70"/>
      <c r="AU21" s="72" t="str">
        <f t="shared" si="30"/>
        <v>対象外</v>
      </c>
      <c r="AV21" s="73"/>
      <c r="AW21" s="74"/>
      <c r="AX21" s="257" t="s">
        <v>231</v>
      </c>
      <c r="AY21" s="86" t="s">
        <v>313</v>
      </c>
      <c r="AZ21" s="83" t="str">
        <f t="shared" si="31"/>
        <v>-</v>
      </c>
      <c r="BB21" s="117" t="str">
        <f t="shared" ref="BB21" si="39">IF(AR21="対象外","-",IF(M21&gt;=((AR21+AU21)*200),"OK","NG"))</f>
        <v>-</v>
      </c>
      <c r="BC21" s="161" t="str">
        <f t="shared" ref="BC21" si="40">IF(Q21="","-",IF(AX21="↓リストから選択","NG","OK"))</f>
        <v>-</v>
      </c>
      <c r="BD21" s="162" t="str">
        <f t="shared" ref="BD21" si="41">IF(Q21="","-",IF(AND(OR(AX21="学校教職員等による点検",AX21="未点検"),AY21="○"),"NG","OK"))</f>
        <v>-</v>
      </c>
      <c r="BF21" s="168">
        <v>0</v>
      </c>
      <c r="BG21" s="169">
        <v>0</v>
      </c>
      <c r="BH21" s="170">
        <v>0</v>
      </c>
      <c r="BI21" s="171">
        <v>0</v>
      </c>
      <c r="BJ21" s="169">
        <v>0</v>
      </c>
      <c r="BK21" s="170">
        <v>0</v>
      </c>
      <c r="BL21" s="171">
        <v>0</v>
      </c>
      <c r="BM21" s="169">
        <v>0</v>
      </c>
      <c r="BN21" s="170">
        <v>0</v>
      </c>
      <c r="BO21" s="171">
        <v>0</v>
      </c>
      <c r="BP21" s="169">
        <v>0</v>
      </c>
      <c r="BQ21" s="170">
        <v>0</v>
      </c>
      <c r="BR21" s="171">
        <v>0</v>
      </c>
      <c r="BS21" s="169">
        <v>0</v>
      </c>
      <c r="BT21" s="172">
        <v>0</v>
      </c>
      <c r="BV21" s="222" t="str">
        <f t="shared" ref="BV21" si="42">IF(BH21=0,"-",IF((BF21+BG21)&lt;=BH21,"OK","NG"))</f>
        <v>-</v>
      </c>
      <c r="BW21" s="223" t="str">
        <f t="shared" ref="BW21" si="43">IF(BK21=0,"-",IF((BI21+BJ21)&lt;=BK21,"OK","NG"))</f>
        <v>-</v>
      </c>
      <c r="BX21" s="223" t="str">
        <f t="shared" ref="BX21" si="44">IF(BN21=0,"-",IF((BL21+BM21)&lt;=BN21,"OK","NG"))</f>
        <v>-</v>
      </c>
      <c r="BY21" s="223" t="str">
        <f t="shared" ref="BY21" si="45">IF(BQ21=0,"-",IF((BO21+BP21)&lt;=BQ21,"OK","NG"))</f>
        <v>-</v>
      </c>
      <c r="BZ21" s="224" t="str">
        <f t="shared" ref="BZ21" si="46">IF(BT21=0,"-",IF((BR21+BS21)&lt;=BT21,"OK","NG"))</f>
        <v>-</v>
      </c>
      <c r="CA21" s="255" t="str">
        <f t="shared" si="16"/>
        <v/>
      </c>
      <c r="CB21" s="128" t="s">
        <v>231</v>
      </c>
      <c r="CC21" s="129" t="s">
        <v>231</v>
      </c>
      <c r="CD21" s="130" t="s">
        <v>231</v>
      </c>
      <c r="CE21" s="130" t="s">
        <v>231</v>
      </c>
      <c r="CF21" s="130" t="s">
        <v>231</v>
      </c>
      <c r="CG21" s="130" t="s">
        <v>231</v>
      </c>
      <c r="CH21" s="130" t="s">
        <v>231</v>
      </c>
      <c r="CI21" s="130" t="s">
        <v>231</v>
      </c>
      <c r="CJ21" s="130" t="s">
        <v>231</v>
      </c>
      <c r="CK21" s="130" t="s">
        <v>231</v>
      </c>
      <c r="CL21" s="130" t="s">
        <v>231</v>
      </c>
      <c r="CM21" s="131" t="s">
        <v>231</v>
      </c>
      <c r="CN21" s="122" t="s">
        <v>231</v>
      </c>
      <c r="CO21" s="151" t="s">
        <v>231</v>
      </c>
      <c r="CP21" s="152" t="s">
        <v>231</v>
      </c>
      <c r="CQ21" s="152" t="s">
        <v>231</v>
      </c>
      <c r="CR21" s="152" t="s">
        <v>231</v>
      </c>
      <c r="CS21" s="153" t="s">
        <v>231</v>
      </c>
      <c r="CT21" s="146" t="s">
        <v>231</v>
      </c>
      <c r="CU21" s="132" t="s">
        <v>231</v>
      </c>
      <c r="CV21" s="133" t="s">
        <v>231</v>
      </c>
      <c r="CW21" s="134" t="s">
        <v>231</v>
      </c>
      <c r="CX21" s="132" t="s">
        <v>231</v>
      </c>
      <c r="CY21" s="133" t="s">
        <v>231</v>
      </c>
      <c r="CZ21" s="134" t="s">
        <v>231</v>
      </c>
      <c r="DA21" s="132" t="s">
        <v>231</v>
      </c>
      <c r="DB21" s="133" t="s">
        <v>231</v>
      </c>
      <c r="DC21" s="134" t="s">
        <v>231</v>
      </c>
      <c r="DD21" s="132" t="s">
        <v>231</v>
      </c>
      <c r="DE21" s="133" t="s">
        <v>231</v>
      </c>
      <c r="DF21" s="149" t="s">
        <v>231</v>
      </c>
      <c r="DH21" s="222" t="str">
        <f>IF(B21=1,IF(Q21="","-",IF(CB21="① 計画的に整備するための何らかの計画や方針等がある",IF(COUNTIF($CB21:$CT21,"↓リストから選択")=0,"OK","NG"),IF(COUNTIF($CB21:$CT21,"↓リストから選択")=11,"OK","NG"))),"-")</f>
        <v>-</v>
      </c>
      <c r="DI21" s="223" t="str">
        <f>IF(Q21="","-",IF(OR(CU21="↓リストから選択",CX21="↓リストから選択",DA21="↓リストから選択",IF(N21="1階建て","",DD21="↓リストから選択")),"NG","OK"))</f>
        <v>-</v>
      </c>
      <c r="DJ21" s="223" t="str">
        <f>IF($DI21="-","-",IF(OR($CT21="在籍していない",CU21="１ヶ所以上、バリアフリートイレを設けている"),IF(CV21="↓リストから選択","OK","NG"),IF(AND($CT21="在籍している",CU21="バリアフリートイレを設けていない"),IF(CV21="↓リストから選択","NG","OK"))))</f>
        <v>-</v>
      </c>
      <c r="DK21" s="223" t="str">
        <f>IF($DI21="-","-",IF(OR($CT21="在籍していない",CX21="スロープ等で段差を解消している"),IF(CY21="↓リストから選択","OK","NG"),IF(AND($CT21="在籍している",CX21="段差の解消をしていない"),IF(CY21="↓リストから選択","NG","OK"))))</f>
        <v>-</v>
      </c>
      <c r="DL21" s="223" t="str">
        <f>IF($DI21="-","-",IF(OR($CT21="在籍していない",DA21="スロープ等で段差を解消している"),IF(DB21="↓リストから選択","OK","NG"),IF(AND($CT21="在籍している",DA21="段差の解消をしていない"),IF(DB21="↓リストから選択","NG","OK"))))</f>
        <v>-</v>
      </c>
      <c r="DM21" s="224" t="str">
        <f t="shared" si="32"/>
        <v>-</v>
      </c>
      <c r="DN21" s="255" t="str">
        <f t="shared" si="22"/>
        <v/>
      </c>
      <c r="DO21" s="128" t="s">
        <v>231</v>
      </c>
      <c r="DP21" s="122" t="s">
        <v>231</v>
      </c>
      <c r="DQ21" s="122" t="s">
        <v>231</v>
      </c>
      <c r="DR21" s="122" t="s">
        <v>231</v>
      </c>
      <c r="DS21" s="122" t="s">
        <v>231</v>
      </c>
      <c r="DT21" s="122" t="s">
        <v>231</v>
      </c>
      <c r="DU21" s="122" t="s">
        <v>231</v>
      </c>
      <c r="DV21" s="122" t="s">
        <v>231</v>
      </c>
      <c r="DW21" s="122" t="s">
        <v>231</v>
      </c>
      <c r="DX21" s="122" t="s">
        <v>231</v>
      </c>
      <c r="DY21" s="122" t="s">
        <v>231</v>
      </c>
      <c r="DZ21" s="122" t="s">
        <v>231</v>
      </c>
      <c r="EA21" s="122" t="s">
        <v>231</v>
      </c>
      <c r="EB21" s="122" t="s">
        <v>231</v>
      </c>
      <c r="EC21" s="122" t="s">
        <v>231</v>
      </c>
      <c r="ED21" s="122" t="s">
        <v>231</v>
      </c>
      <c r="EE21" s="243" t="s">
        <v>231</v>
      </c>
      <c r="EF21" s="243" t="s">
        <v>231</v>
      </c>
      <c r="EG21" s="243" t="s">
        <v>231</v>
      </c>
      <c r="EH21" s="244" t="s">
        <v>231</v>
      </c>
      <c r="EJ21" s="237" t="str">
        <f>IF(B21=1,IF(Q21="","-",IF(COUNTA(DO21,DQ21,DS21,DU21,DW21,DY21,EA21)=7,"OK","NG")),"-")</f>
        <v>-</v>
      </c>
      <c r="EK21" s="180" t="str">
        <f>IF(B21=1,IF(Q21="","-",IF(DO21=リスト!$AF$3,"OK",IF(DP21="↓リストから選択","NG","OK"))),"-")</f>
        <v>-</v>
      </c>
      <c r="EL21" s="180" t="str">
        <f>IF($B21=1,IF(Q21="","-",IF(DQ21=リスト!$AF$3,"OK",IF(DR21="↓リストから選択","NG","OK"))),"-")</f>
        <v>-</v>
      </c>
      <c r="EM21" s="180" t="str">
        <f>IF($B21=1,IF(Q21="","-",IF(DS21=リスト!$AF$3,"OK",IF(DT21="↓リストから選択","NG","OK"))),"-")</f>
        <v>-</v>
      </c>
      <c r="EN21" s="180" t="str">
        <f>IF($B21=1,IF(Q21="","-",IF(DU21=リスト!$AF$3,"OK",IF(DV21="↓リストから選択","NG","OK"))),"-")</f>
        <v>-</v>
      </c>
      <c r="EO21" s="180" t="str">
        <f>IF($B21=1,IF(Q21="","-",IF(DW21=リスト!$AF$3,"OK",IF(DX21="↓リストから選択","NG","OK"))),"-")</f>
        <v>-</v>
      </c>
      <c r="EP21" s="180" t="str">
        <f>IF($B21=1,IF(Q21="","-",IF(DY21=リスト!$AF$3,"OK",IF(DZ21="↓リストから選択","NG","OK"))),"-")</f>
        <v>-</v>
      </c>
      <c r="EQ21" s="180" t="str">
        <f>IF($B21=1,IF(Q21="","-",IF(EA21=リスト!$AF$3,"OK",IF(EB21="↓リストから選択","NG","OK"))),"-")</f>
        <v>-</v>
      </c>
      <c r="ER21" s="180" t="str">
        <f>IF($B21=1,IF(Q21="","-",IF(EC21=リスト!$AF$3,"OK",IF(ED21="↓リストから選択","NG","OK"))),"-")</f>
        <v>-</v>
      </c>
      <c r="ES21" s="238" t="str">
        <f>IF(B21=1,IF(Q21="","-",IF(COUNTIFS($EE21:$EH21,"↓リストから選択")=0,"OK","NG")),"-")</f>
        <v>-</v>
      </c>
      <c r="EU21" s="128" t="str">
        <f t="shared" si="25"/>
        <v>○○学園</v>
      </c>
      <c r="EV21" s="122" t="str">
        <f t="shared" si="26"/>
        <v>本部施設課</v>
      </c>
      <c r="EW21" s="122" t="str">
        <f t="shared" si="27"/>
        <v>モンカ　タロウ</v>
      </c>
      <c r="EX21" s="122" t="str">
        <f t="shared" si="28"/>
        <v>03-XXXX-YYYY</v>
      </c>
      <c r="EY21" s="123" t="str">
        <f t="shared" si="29"/>
        <v>shisetsu@****.ac.jp</v>
      </c>
    </row>
    <row r="22" spans="1:155" ht="58.9" customHeight="1" thickTop="1" thickBot="1" x14ac:dyDescent="0.45">
      <c r="A22" s="220" t="s">
        <v>249</v>
      </c>
      <c r="B22" s="1">
        <f>COUNTIF(D$13:D22,D22)</f>
        <v>0</v>
      </c>
      <c r="C22" s="206" t="str">
        <f t="shared" si="0"/>
        <v>○○学園</v>
      </c>
      <c r="D22" s="207"/>
      <c r="E22" s="187"/>
      <c r="F22" s="59"/>
      <c r="G22" s="189"/>
      <c r="H22" s="23"/>
      <c r="I22" s="18"/>
      <c r="J22" s="106" t="s">
        <v>231</v>
      </c>
      <c r="K22" s="106" t="s">
        <v>231</v>
      </c>
      <c r="L22" s="106" t="s">
        <v>231</v>
      </c>
      <c r="M22" s="24"/>
      <c r="N22" s="25"/>
      <c r="O22" s="52" t="s">
        <v>313</v>
      </c>
      <c r="P22" s="52" t="s">
        <v>313</v>
      </c>
      <c r="Q22" s="78"/>
      <c r="R22" s="80" t="s">
        <v>313</v>
      </c>
      <c r="S22" s="80" t="s">
        <v>313</v>
      </c>
      <c r="T22" s="80" t="s">
        <v>313</v>
      </c>
      <c r="U22" s="80" t="s">
        <v>313</v>
      </c>
      <c r="V22" s="80" t="s">
        <v>313</v>
      </c>
      <c r="W22" s="80" t="s">
        <v>313</v>
      </c>
      <c r="X22" s="80" t="s">
        <v>313</v>
      </c>
      <c r="Y22" s="32" t="s">
        <v>231</v>
      </c>
      <c r="Z22" s="18"/>
      <c r="AA22" s="26"/>
      <c r="AB22" s="101"/>
      <c r="AC22" s="29"/>
      <c r="AD22" s="54"/>
      <c r="AE22" s="27"/>
      <c r="AF22" s="27"/>
      <c r="AG22" s="30"/>
      <c r="AH22" s="31"/>
      <c r="AI22" s="3"/>
      <c r="AJ22" s="228" t="str">
        <f t="shared" ref="AJ22:AJ32" si="47">IF(Q22="","-",IF(COUNTIF($F22:$Q22,"")=0,"OK","NG"))</f>
        <v>-</v>
      </c>
      <c r="AK22" s="229" t="str">
        <f t="shared" ref="AK22:AK32" si="48">IF(N22="","-",IF(COUNTIF($O22:$X22,"（リストから選択）")=0,"OK","NG"))</f>
        <v>-</v>
      </c>
      <c r="AL22" s="229" t="str">
        <f t="shared" ref="AL22:AL32" si="49">IF(Y22="耐震補強工事中（対象外）","-",IF(Z22="未実施",IF(AB22="","NG","OK"),"-"))</f>
        <v>-</v>
      </c>
      <c r="AM22" s="229" t="str">
        <f t="shared" ref="AM22:AM32" si="50">IF(Y22="耐震補強工事中（対象外）","-",IF(AB22="６．その他（右欄に具体的な理由を記載）",IF(AC22="","NG","OK"),"-"))</f>
        <v>-</v>
      </c>
      <c r="AN22" s="229" t="str">
        <f t="shared" ref="AN22:AN32" si="51">IF(Y22="耐震補強工事中（対象外）","-",IF(I22="旧",IF(AD22="","NG","OK"),"-"))</f>
        <v>-</v>
      </c>
      <c r="AO22" s="229" t="str">
        <f t="shared" ref="AO22:AO32" si="52">IF(Y22="耐震補強工事中（対象外）","-",IF(OR(AND(AA22&lt;0.6,AD22="３．耐震性なし"),AND(AA22&lt;0.6,AD22="４．診断未実施のため不明")),IF(AG22="","NG","OK"),"-"))</f>
        <v>-</v>
      </c>
      <c r="AP22" s="230" t="str">
        <f>IF(Y22="耐震補強工事中（対象外）","-",IF(AG22=リスト!$J$9,IF(AH22="","NG","OK"),"-"))</f>
        <v>-</v>
      </c>
      <c r="AQ22" s="63"/>
      <c r="AR22" s="69" t="str">
        <f t="shared" si="7"/>
        <v>対象外</v>
      </c>
      <c r="AS22" s="71"/>
      <c r="AT22" s="70"/>
      <c r="AU22" s="72" t="str">
        <f t="shared" si="30"/>
        <v>対象外</v>
      </c>
      <c r="AV22" s="73"/>
      <c r="AW22" s="74"/>
      <c r="AX22" s="257" t="s">
        <v>231</v>
      </c>
      <c r="AY22" s="86" t="s">
        <v>313</v>
      </c>
      <c r="AZ22" s="83" t="str">
        <f t="shared" si="31"/>
        <v/>
      </c>
      <c r="BB22" s="117" t="str">
        <f t="shared" ref="BB22:BB32" si="53">IF(AR22="対象外","-",IF(M22&gt;=((AR22+AU22)*200),"OK","NG"))</f>
        <v>-</v>
      </c>
      <c r="BC22" s="161" t="str">
        <f t="shared" ref="BC22:BC32" si="54">IF(Q22="","-",IF(AX22="↓リストから選択","NG","OK"))</f>
        <v>-</v>
      </c>
      <c r="BD22" s="162" t="str">
        <f t="shared" ref="BD22:BD32" si="55">IF(Q22="","-",IF(AND(OR(AX22="学校教職員等による点検",AX22="未点検"),AY22="○"),"NG","OK"))</f>
        <v>-</v>
      </c>
      <c r="BF22" s="168">
        <v>0</v>
      </c>
      <c r="BG22" s="169">
        <v>0</v>
      </c>
      <c r="BH22" s="170">
        <v>0</v>
      </c>
      <c r="BI22" s="171">
        <v>0</v>
      </c>
      <c r="BJ22" s="169">
        <v>0</v>
      </c>
      <c r="BK22" s="170">
        <v>0</v>
      </c>
      <c r="BL22" s="171">
        <v>0</v>
      </c>
      <c r="BM22" s="169">
        <v>0</v>
      </c>
      <c r="BN22" s="170">
        <v>0</v>
      </c>
      <c r="BO22" s="171">
        <v>0</v>
      </c>
      <c r="BP22" s="169">
        <v>0</v>
      </c>
      <c r="BQ22" s="170">
        <v>0</v>
      </c>
      <c r="BR22" s="171">
        <v>0</v>
      </c>
      <c r="BS22" s="169">
        <v>0</v>
      </c>
      <c r="BT22" s="172">
        <v>0</v>
      </c>
      <c r="BV22" s="222" t="str">
        <f t="shared" ref="BV22:BV32" si="56">IF(BH22=0,"-",IF((BF22+BG22)&lt;=BH22,"OK","NG"))</f>
        <v>-</v>
      </c>
      <c r="BW22" s="223" t="str">
        <f t="shared" ref="BW22:BW32" si="57">IF(BK22=0,"-",IF((BI22+BJ22)&lt;=BK22,"OK","NG"))</f>
        <v>-</v>
      </c>
      <c r="BX22" s="223" t="str">
        <f t="shared" ref="BX22:BX32" si="58">IF(BN22=0,"-",IF((BL22+BM22)&lt;=BN22,"OK","NG"))</f>
        <v>-</v>
      </c>
      <c r="BY22" s="223" t="str">
        <f t="shared" ref="BY22:BY32" si="59">IF(BQ22=0,"-",IF((BO22+BP22)&lt;=BQ22,"OK","NG"))</f>
        <v>-</v>
      </c>
      <c r="BZ22" s="224" t="str">
        <f t="shared" ref="BZ22:BZ32" si="60">IF(BT22=0,"-",IF((BR22+BS22)&lt;=BT22,"OK","NG"))</f>
        <v>-</v>
      </c>
      <c r="CA22" s="255" t="str">
        <f t="shared" si="16"/>
        <v/>
      </c>
      <c r="CB22" s="128" t="s">
        <v>231</v>
      </c>
      <c r="CC22" s="129" t="s">
        <v>231</v>
      </c>
      <c r="CD22" s="130" t="s">
        <v>231</v>
      </c>
      <c r="CE22" s="130" t="s">
        <v>231</v>
      </c>
      <c r="CF22" s="130" t="s">
        <v>231</v>
      </c>
      <c r="CG22" s="130" t="s">
        <v>231</v>
      </c>
      <c r="CH22" s="130" t="s">
        <v>231</v>
      </c>
      <c r="CI22" s="130" t="s">
        <v>231</v>
      </c>
      <c r="CJ22" s="130" t="s">
        <v>231</v>
      </c>
      <c r="CK22" s="130" t="s">
        <v>231</v>
      </c>
      <c r="CL22" s="130" t="s">
        <v>231</v>
      </c>
      <c r="CM22" s="131" t="s">
        <v>231</v>
      </c>
      <c r="CN22" s="122" t="s">
        <v>231</v>
      </c>
      <c r="CO22" s="151" t="s">
        <v>231</v>
      </c>
      <c r="CP22" s="152" t="s">
        <v>231</v>
      </c>
      <c r="CQ22" s="152" t="s">
        <v>231</v>
      </c>
      <c r="CR22" s="152" t="s">
        <v>231</v>
      </c>
      <c r="CS22" s="153" t="s">
        <v>231</v>
      </c>
      <c r="CT22" s="146" t="s">
        <v>231</v>
      </c>
      <c r="CU22" s="132" t="s">
        <v>231</v>
      </c>
      <c r="CV22" s="133" t="s">
        <v>231</v>
      </c>
      <c r="CW22" s="134" t="s">
        <v>231</v>
      </c>
      <c r="CX22" s="132" t="s">
        <v>231</v>
      </c>
      <c r="CY22" s="133" t="s">
        <v>231</v>
      </c>
      <c r="CZ22" s="134" t="s">
        <v>231</v>
      </c>
      <c r="DA22" s="132" t="s">
        <v>231</v>
      </c>
      <c r="DB22" s="133" t="s">
        <v>231</v>
      </c>
      <c r="DC22" s="134" t="s">
        <v>231</v>
      </c>
      <c r="DD22" s="132" t="s">
        <v>231</v>
      </c>
      <c r="DE22" s="133" t="s">
        <v>231</v>
      </c>
      <c r="DF22" s="149" t="s">
        <v>231</v>
      </c>
      <c r="DH22" s="222" t="str">
        <f t="shared" ref="DH22:DH32" si="61">IF(B22=1,IF(Q22="","-",IF(CB22="① 計画的に整備するための何らかの計画や方針等がある",IF(COUNTIF($CB22:$CT22,"↓リストから選択")=0,"OK","NG"),IF(COUNTIF($CB22:$CT22,"↓リストから選択")=11,"OK","NG"))),"-")</f>
        <v>-</v>
      </c>
      <c r="DI22" s="223" t="str">
        <f t="shared" ref="DI22:DI32" si="62">IF(Q22="","-",IF(OR(CU22="↓リストから選択",CX22="↓リストから選択",DA22="↓リストから選択",IF(N22="1階建て","",DD22="↓リストから選択")),"NG","OK"))</f>
        <v>-</v>
      </c>
      <c r="DJ22" s="223" t="str">
        <f t="shared" ref="DJ22:DJ32" si="63">IF($DI22="-","-",IF(OR($CT22="在籍していない",CU22="１ヶ所以上、バリアフリートイレを設けている"),IF(CV22="↓リストから選択","OK","NG"),IF(AND($CT22="在籍している",CU22="バリアフリートイレを設けていない"),IF(CV22="↓リストから選択","NG","OK"))))</f>
        <v>-</v>
      </c>
      <c r="DK22" s="223" t="str">
        <f t="shared" ref="DK22:DK32" si="64">IF($DI22="-","-",IF(OR($CT22="在籍していない",CX22="スロープ等で段差を解消している"),IF(CY22="↓リストから選択","OK","NG"),IF(AND($CT22="在籍している",CX22="段差の解消をしていない"),IF(CY22="↓リストから選択","NG","OK"))))</f>
        <v>-</v>
      </c>
      <c r="DL22" s="223" t="str">
        <f t="shared" ref="DL22:DL32" si="65">IF($DI22="-","-",IF(OR($CT22="在籍していない",DA22="スロープ等で段差を解消している"),IF(DB22="↓リストから選択","OK","NG"),IF(AND($CT22="在籍している",DA22="段差の解消をしていない"),IF(DB22="↓リストから選択","NG","OK"))))</f>
        <v>-</v>
      </c>
      <c r="DM22" s="224" t="str">
        <f t="shared" si="32"/>
        <v>-</v>
      </c>
      <c r="DN22" s="255" t="str">
        <f t="shared" si="22"/>
        <v/>
      </c>
      <c r="DO22" s="128" t="s">
        <v>231</v>
      </c>
      <c r="DP22" s="122" t="s">
        <v>231</v>
      </c>
      <c r="DQ22" s="122" t="s">
        <v>231</v>
      </c>
      <c r="DR22" s="122" t="s">
        <v>231</v>
      </c>
      <c r="DS22" s="122" t="s">
        <v>231</v>
      </c>
      <c r="DT22" s="122" t="s">
        <v>231</v>
      </c>
      <c r="DU22" s="122" t="s">
        <v>231</v>
      </c>
      <c r="DV22" s="122" t="s">
        <v>231</v>
      </c>
      <c r="DW22" s="122" t="s">
        <v>231</v>
      </c>
      <c r="DX22" s="122" t="s">
        <v>231</v>
      </c>
      <c r="DY22" s="122" t="s">
        <v>231</v>
      </c>
      <c r="DZ22" s="122" t="s">
        <v>231</v>
      </c>
      <c r="EA22" s="122" t="s">
        <v>231</v>
      </c>
      <c r="EB22" s="122" t="s">
        <v>231</v>
      </c>
      <c r="EC22" s="122" t="s">
        <v>231</v>
      </c>
      <c r="ED22" s="122" t="s">
        <v>231</v>
      </c>
      <c r="EE22" s="243" t="s">
        <v>231</v>
      </c>
      <c r="EF22" s="243" t="s">
        <v>231</v>
      </c>
      <c r="EG22" s="243" t="s">
        <v>231</v>
      </c>
      <c r="EH22" s="244" t="s">
        <v>231</v>
      </c>
      <c r="EJ22" s="237" t="str">
        <f t="shared" ref="EJ22:EJ32" si="66">IF(B22=1,IF(Q22="","-",IF(COUNTA(DO22,DQ22,DS22,DU22,DW22,DY22,EA22)=7,"OK","NG")),"-")</f>
        <v>-</v>
      </c>
      <c r="EK22" s="180" t="str">
        <f>IF(B22=1,IF(Q22="","-",IF(DO22=リスト!$AF$3,"OK",IF(DP22="↓リストから選択","NG","OK"))),"-")</f>
        <v>-</v>
      </c>
      <c r="EL22" s="180" t="str">
        <f>IF($B22=1,IF(Q22="","-",IF(DQ22=リスト!$AF$3,"OK",IF(DR22="↓リストから選択","NG","OK"))),"-")</f>
        <v>-</v>
      </c>
      <c r="EM22" s="180" t="str">
        <f>IF($B22=1,IF(Q22="","-",IF(DS22=リスト!$AF$3,"OK",IF(DT22="↓リストから選択","NG","OK"))),"-")</f>
        <v>-</v>
      </c>
      <c r="EN22" s="180" t="str">
        <f>IF($B22=1,IF(Q22="","-",IF(DU22=リスト!$AF$3,"OK",IF(DV22="↓リストから選択","NG","OK"))),"-")</f>
        <v>-</v>
      </c>
      <c r="EO22" s="180" t="str">
        <f>IF($B22=1,IF(Q22="","-",IF(DW22=リスト!$AF$3,"OK",IF(DX22="↓リストから選択","NG","OK"))),"-")</f>
        <v>-</v>
      </c>
      <c r="EP22" s="180" t="str">
        <f>IF($B22=1,IF(Q22="","-",IF(DY22=リスト!$AF$3,"OK",IF(DZ22="↓リストから選択","NG","OK"))),"-")</f>
        <v>-</v>
      </c>
      <c r="EQ22" s="180" t="str">
        <f>IF($B22=1,IF(Q22="","-",IF(EA22=リスト!$AF$3,"OK",IF(EB22="↓リストから選択","NG","OK"))),"-")</f>
        <v>-</v>
      </c>
      <c r="ER22" s="180" t="str">
        <f>IF($B22=1,IF(Q22="","-",IF(EC22=リスト!$AF$3,"OK",IF(ED22="↓リストから選択","NG","OK"))),"-")</f>
        <v>-</v>
      </c>
      <c r="ES22" s="238" t="str">
        <f t="shared" ref="ES22:ES32" si="67">IF(B22=1,IF(Q22="","-",IF(COUNTIFS($EE22:$EH22,"↓リストから選択")=0,"OK","NG")),"-")</f>
        <v>-</v>
      </c>
      <c r="EU22" s="128" t="str">
        <f t="shared" si="25"/>
        <v>○○学園</v>
      </c>
      <c r="EV22" s="122" t="str">
        <f t="shared" si="26"/>
        <v>本部施設課</v>
      </c>
      <c r="EW22" s="122" t="str">
        <f t="shared" si="27"/>
        <v>モンカ　タロウ</v>
      </c>
      <c r="EX22" s="122" t="str">
        <f t="shared" si="28"/>
        <v>03-XXXX-YYYY</v>
      </c>
      <c r="EY22" s="123" t="str">
        <f t="shared" si="29"/>
        <v>shisetsu@****.ac.jp</v>
      </c>
    </row>
    <row r="23" spans="1:155" ht="58.9" customHeight="1" thickTop="1" thickBot="1" x14ac:dyDescent="0.45">
      <c r="A23" s="220" t="s">
        <v>249</v>
      </c>
      <c r="B23" s="1">
        <f>COUNTIF(D$13:D23,D23)</f>
        <v>0</v>
      </c>
      <c r="C23" s="206" t="str">
        <f t="shared" si="0"/>
        <v>○○学園</v>
      </c>
      <c r="D23" s="207"/>
      <c r="E23" s="187"/>
      <c r="F23" s="59"/>
      <c r="G23" s="189"/>
      <c r="H23" s="23"/>
      <c r="I23" s="18"/>
      <c r="J23" s="106" t="s">
        <v>231</v>
      </c>
      <c r="K23" s="106" t="s">
        <v>231</v>
      </c>
      <c r="L23" s="106" t="s">
        <v>231</v>
      </c>
      <c r="M23" s="24"/>
      <c r="N23" s="25"/>
      <c r="O23" s="52" t="s">
        <v>313</v>
      </c>
      <c r="P23" s="52" t="s">
        <v>313</v>
      </c>
      <c r="Q23" s="78"/>
      <c r="R23" s="80" t="s">
        <v>313</v>
      </c>
      <c r="S23" s="80" t="s">
        <v>313</v>
      </c>
      <c r="T23" s="80" t="s">
        <v>313</v>
      </c>
      <c r="U23" s="80" t="s">
        <v>313</v>
      </c>
      <c r="V23" s="80" t="s">
        <v>313</v>
      </c>
      <c r="W23" s="80" t="s">
        <v>313</v>
      </c>
      <c r="X23" s="80" t="s">
        <v>313</v>
      </c>
      <c r="Y23" s="32" t="s">
        <v>231</v>
      </c>
      <c r="Z23" s="18"/>
      <c r="AA23" s="26"/>
      <c r="AB23" s="101"/>
      <c r="AC23" s="29"/>
      <c r="AD23" s="54"/>
      <c r="AE23" s="27"/>
      <c r="AF23" s="27"/>
      <c r="AG23" s="30"/>
      <c r="AH23" s="31"/>
      <c r="AI23" s="3"/>
      <c r="AJ23" s="228" t="str">
        <f t="shared" si="47"/>
        <v>-</v>
      </c>
      <c r="AK23" s="229" t="str">
        <f t="shared" si="48"/>
        <v>-</v>
      </c>
      <c r="AL23" s="229" t="str">
        <f t="shared" si="49"/>
        <v>-</v>
      </c>
      <c r="AM23" s="229" t="str">
        <f t="shared" si="50"/>
        <v>-</v>
      </c>
      <c r="AN23" s="229" t="str">
        <f t="shared" si="51"/>
        <v>-</v>
      </c>
      <c r="AO23" s="229" t="str">
        <f t="shared" si="52"/>
        <v>-</v>
      </c>
      <c r="AP23" s="230" t="str">
        <f>IF(Y23="耐震補強工事中（対象外）","-",IF(AG23=リスト!$J$9,IF(AH23="","NG","OK"),"-"))</f>
        <v>-</v>
      </c>
      <c r="AQ23" s="63"/>
      <c r="AR23" s="69" t="str">
        <f t="shared" si="7"/>
        <v>対象外</v>
      </c>
      <c r="AS23" s="71"/>
      <c r="AT23" s="70"/>
      <c r="AU23" s="72" t="str">
        <f t="shared" si="30"/>
        <v>対象外</v>
      </c>
      <c r="AV23" s="73"/>
      <c r="AW23" s="74"/>
      <c r="AX23" s="257" t="s">
        <v>231</v>
      </c>
      <c r="AY23" s="86" t="s">
        <v>313</v>
      </c>
      <c r="AZ23" s="83" t="str">
        <f t="shared" si="31"/>
        <v/>
      </c>
      <c r="BB23" s="117" t="str">
        <f t="shared" si="53"/>
        <v>-</v>
      </c>
      <c r="BC23" s="161" t="str">
        <f t="shared" si="54"/>
        <v>-</v>
      </c>
      <c r="BD23" s="162" t="str">
        <f t="shared" si="55"/>
        <v>-</v>
      </c>
      <c r="BF23" s="168">
        <v>0</v>
      </c>
      <c r="BG23" s="169">
        <v>0</v>
      </c>
      <c r="BH23" s="170">
        <v>0</v>
      </c>
      <c r="BI23" s="171">
        <v>0</v>
      </c>
      <c r="BJ23" s="169">
        <v>0</v>
      </c>
      <c r="BK23" s="170">
        <v>0</v>
      </c>
      <c r="BL23" s="171">
        <v>0</v>
      </c>
      <c r="BM23" s="169">
        <v>0</v>
      </c>
      <c r="BN23" s="170">
        <v>0</v>
      </c>
      <c r="BO23" s="171">
        <v>0</v>
      </c>
      <c r="BP23" s="169">
        <v>0</v>
      </c>
      <c r="BQ23" s="170">
        <v>0</v>
      </c>
      <c r="BR23" s="171">
        <v>0</v>
      </c>
      <c r="BS23" s="169">
        <v>0</v>
      </c>
      <c r="BT23" s="172">
        <v>0</v>
      </c>
      <c r="BV23" s="222" t="str">
        <f t="shared" si="56"/>
        <v>-</v>
      </c>
      <c r="BW23" s="223" t="str">
        <f t="shared" si="57"/>
        <v>-</v>
      </c>
      <c r="BX23" s="223" t="str">
        <f t="shared" si="58"/>
        <v>-</v>
      </c>
      <c r="BY23" s="223" t="str">
        <f t="shared" si="59"/>
        <v>-</v>
      </c>
      <c r="BZ23" s="224" t="str">
        <f t="shared" si="60"/>
        <v>-</v>
      </c>
      <c r="CA23" s="255" t="str">
        <f t="shared" si="16"/>
        <v/>
      </c>
      <c r="CB23" s="128" t="s">
        <v>231</v>
      </c>
      <c r="CC23" s="129" t="s">
        <v>231</v>
      </c>
      <c r="CD23" s="130" t="s">
        <v>231</v>
      </c>
      <c r="CE23" s="130" t="s">
        <v>231</v>
      </c>
      <c r="CF23" s="130" t="s">
        <v>231</v>
      </c>
      <c r="CG23" s="130" t="s">
        <v>231</v>
      </c>
      <c r="CH23" s="130" t="s">
        <v>231</v>
      </c>
      <c r="CI23" s="130" t="s">
        <v>231</v>
      </c>
      <c r="CJ23" s="130" t="s">
        <v>231</v>
      </c>
      <c r="CK23" s="130" t="s">
        <v>231</v>
      </c>
      <c r="CL23" s="130" t="s">
        <v>231</v>
      </c>
      <c r="CM23" s="131" t="s">
        <v>231</v>
      </c>
      <c r="CN23" s="122" t="s">
        <v>231</v>
      </c>
      <c r="CO23" s="151" t="s">
        <v>231</v>
      </c>
      <c r="CP23" s="152" t="s">
        <v>231</v>
      </c>
      <c r="CQ23" s="152" t="s">
        <v>231</v>
      </c>
      <c r="CR23" s="152" t="s">
        <v>231</v>
      </c>
      <c r="CS23" s="153" t="s">
        <v>231</v>
      </c>
      <c r="CT23" s="146" t="s">
        <v>231</v>
      </c>
      <c r="CU23" s="132" t="s">
        <v>231</v>
      </c>
      <c r="CV23" s="133" t="s">
        <v>231</v>
      </c>
      <c r="CW23" s="134" t="s">
        <v>231</v>
      </c>
      <c r="CX23" s="132" t="s">
        <v>231</v>
      </c>
      <c r="CY23" s="133" t="s">
        <v>231</v>
      </c>
      <c r="CZ23" s="134" t="s">
        <v>231</v>
      </c>
      <c r="DA23" s="132" t="s">
        <v>231</v>
      </c>
      <c r="DB23" s="133" t="s">
        <v>231</v>
      </c>
      <c r="DC23" s="134" t="s">
        <v>231</v>
      </c>
      <c r="DD23" s="132" t="s">
        <v>231</v>
      </c>
      <c r="DE23" s="133" t="s">
        <v>231</v>
      </c>
      <c r="DF23" s="149" t="s">
        <v>231</v>
      </c>
      <c r="DH23" s="222" t="str">
        <f t="shared" si="61"/>
        <v>-</v>
      </c>
      <c r="DI23" s="223" t="str">
        <f t="shared" si="62"/>
        <v>-</v>
      </c>
      <c r="DJ23" s="223" t="str">
        <f t="shared" si="63"/>
        <v>-</v>
      </c>
      <c r="DK23" s="223" t="str">
        <f t="shared" si="64"/>
        <v>-</v>
      </c>
      <c r="DL23" s="223" t="str">
        <f t="shared" si="65"/>
        <v>-</v>
      </c>
      <c r="DM23" s="224" t="str">
        <f t="shared" si="32"/>
        <v>-</v>
      </c>
      <c r="DN23" s="255" t="str">
        <f t="shared" si="22"/>
        <v/>
      </c>
      <c r="DO23" s="128" t="s">
        <v>231</v>
      </c>
      <c r="DP23" s="122" t="s">
        <v>231</v>
      </c>
      <c r="DQ23" s="122" t="s">
        <v>231</v>
      </c>
      <c r="DR23" s="122" t="s">
        <v>231</v>
      </c>
      <c r="DS23" s="122" t="s">
        <v>231</v>
      </c>
      <c r="DT23" s="122" t="s">
        <v>231</v>
      </c>
      <c r="DU23" s="122" t="s">
        <v>231</v>
      </c>
      <c r="DV23" s="122" t="s">
        <v>231</v>
      </c>
      <c r="DW23" s="122" t="s">
        <v>231</v>
      </c>
      <c r="DX23" s="122" t="s">
        <v>231</v>
      </c>
      <c r="DY23" s="122" t="s">
        <v>231</v>
      </c>
      <c r="DZ23" s="122" t="s">
        <v>231</v>
      </c>
      <c r="EA23" s="122" t="s">
        <v>231</v>
      </c>
      <c r="EB23" s="122" t="s">
        <v>231</v>
      </c>
      <c r="EC23" s="122" t="s">
        <v>231</v>
      </c>
      <c r="ED23" s="122" t="s">
        <v>231</v>
      </c>
      <c r="EE23" s="243" t="s">
        <v>231</v>
      </c>
      <c r="EF23" s="243" t="s">
        <v>231</v>
      </c>
      <c r="EG23" s="243" t="s">
        <v>231</v>
      </c>
      <c r="EH23" s="244" t="s">
        <v>231</v>
      </c>
      <c r="EJ23" s="237" t="str">
        <f t="shared" si="66"/>
        <v>-</v>
      </c>
      <c r="EK23" s="180" t="str">
        <f>IF(B23=1,IF(Q23="","-",IF(DO23=リスト!$AF$3,"OK",IF(DP23="↓リストから選択","NG","OK"))),"-")</f>
        <v>-</v>
      </c>
      <c r="EL23" s="180" t="str">
        <f>IF($B23=1,IF(Q23="","-",IF(DQ23=リスト!$AF$3,"OK",IF(DR23="↓リストから選択","NG","OK"))),"-")</f>
        <v>-</v>
      </c>
      <c r="EM23" s="180" t="str">
        <f>IF($B23=1,IF(Q23="","-",IF(DS23=リスト!$AF$3,"OK",IF(DT23="↓リストから選択","NG","OK"))),"-")</f>
        <v>-</v>
      </c>
      <c r="EN23" s="180" t="str">
        <f>IF($B23=1,IF(Q23="","-",IF(DU23=リスト!$AF$3,"OK",IF(DV23="↓リストから選択","NG","OK"))),"-")</f>
        <v>-</v>
      </c>
      <c r="EO23" s="180" t="str">
        <f>IF($B23=1,IF(Q23="","-",IF(DW23=リスト!$AF$3,"OK",IF(DX23="↓リストから選択","NG","OK"))),"-")</f>
        <v>-</v>
      </c>
      <c r="EP23" s="180" t="str">
        <f>IF($B23=1,IF(Q23="","-",IF(DY23=リスト!$AF$3,"OK",IF(DZ23="↓リストから選択","NG","OK"))),"-")</f>
        <v>-</v>
      </c>
      <c r="EQ23" s="180" t="str">
        <f>IF($B23=1,IF(Q23="","-",IF(EA23=リスト!$AF$3,"OK",IF(EB23="↓リストから選択","NG","OK"))),"-")</f>
        <v>-</v>
      </c>
      <c r="ER23" s="180" t="str">
        <f>IF($B23=1,IF(Q23="","-",IF(EC23=リスト!$AF$3,"OK",IF(ED23="↓リストから選択","NG","OK"))),"-")</f>
        <v>-</v>
      </c>
      <c r="ES23" s="238" t="str">
        <f t="shared" si="67"/>
        <v>-</v>
      </c>
      <c r="EU23" s="128" t="str">
        <f t="shared" si="25"/>
        <v>○○学園</v>
      </c>
      <c r="EV23" s="122" t="str">
        <f t="shared" si="26"/>
        <v>本部施設課</v>
      </c>
      <c r="EW23" s="122" t="str">
        <f t="shared" si="27"/>
        <v>モンカ　タロウ</v>
      </c>
      <c r="EX23" s="122" t="str">
        <f t="shared" si="28"/>
        <v>03-XXXX-YYYY</v>
      </c>
      <c r="EY23" s="123" t="str">
        <f t="shared" si="29"/>
        <v>shisetsu@****.ac.jp</v>
      </c>
    </row>
    <row r="24" spans="1:155" ht="58.9" customHeight="1" thickTop="1" thickBot="1" x14ac:dyDescent="0.45">
      <c r="A24" s="220" t="s">
        <v>249</v>
      </c>
      <c r="B24" s="1">
        <f>COUNTIF(D$13:D24,D24)</f>
        <v>0</v>
      </c>
      <c r="C24" s="206" t="str">
        <f t="shared" si="0"/>
        <v>○○学園</v>
      </c>
      <c r="D24" s="207"/>
      <c r="E24" s="187"/>
      <c r="F24" s="59"/>
      <c r="G24" s="189"/>
      <c r="H24" s="23"/>
      <c r="I24" s="18"/>
      <c r="J24" s="106" t="s">
        <v>231</v>
      </c>
      <c r="K24" s="106" t="s">
        <v>231</v>
      </c>
      <c r="L24" s="106" t="s">
        <v>231</v>
      </c>
      <c r="M24" s="24"/>
      <c r="N24" s="25"/>
      <c r="O24" s="52" t="s">
        <v>313</v>
      </c>
      <c r="P24" s="52" t="s">
        <v>313</v>
      </c>
      <c r="Q24" s="78"/>
      <c r="R24" s="80" t="s">
        <v>313</v>
      </c>
      <c r="S24" s="80" t="s">
        <v>313</v>
      </c>
      <c r="T24" s="80" t="s">
        <v>313</v>
      </c>
      <c r="U24" s="80" t="s">
        <v>313</v>
      </c>
      <c r="V24" s="80" t="s">
        <v>313</v>
      </c>
      <c r="W24" s="80" t="s">
        <v>313</v>
      </c>
      <c r="X24" s="80" t="s">
        <v>313</v>
      </c>
      <c r="Y24" s="32" t="s">
        <v>231</v>
      </c>
      <c r="Z24" s="18"/>
      <c r="AA24" s="26"/>
      <c r="AB24" s="101"/>
      <c r="AC24" s="29"/>
      <c r="AD24" s="54"/>
      <c r="AE24" s="27"/>
      <c r="AF24" s="27"/>
      <c r="AG24" s="30"/>
      <c r="AH24" s="31"/>
      <c r="AI24" s="3"/>
      <c r="AJ24" s="228" t="str">
        <f t="shared" si="47"/>
        <v>-</v>
      </c>
      <c r="AK24" s="229" t="str">
        <f t="shared" si="48"/>
        <v>-</v>
      </c>
      <c r="AL24" s="229" t="str">
        <f t="shared" si="49"/>
        <v>-</v>
      </c>
      <c r="AM24" s="229" t="str">
        <f t="shared" si="50"/>
        <v>-</v>
      </c>
      <c r="AN24" s="229" t="str">
        <f t="shared" si="51"/>
        <v>-</v>
      </c>
      <c r="AO24" s="229" t="str">
        <f t="shared" si="52"/>
        <v>-</v>
      </c>
      <c r="AP24" s="230" t="str">
        <f>IF(Y24="耐震補強工事中（対象外）","-",IF(AG24=リスト!$J$9,IF(AH24="","NG","OK"),"-"))</f>
        <v>-</v>
      </c>
      <c r="AQ24" s="63"/>
      <c r="AR24" s="69" t="str">
        <f t="shared" si="7"/>
        <v>対象外</v>
      </c>
      <c r="AS24" s="71"/>
      <c r="AT24" s="70"/>
      <c r="AU24" s="72" t="str">
        <f t="shared" si="30"/>
        <v>対象外</v>
      </c>
      <c r="AV24" s="73"/>
      <c r="AW24" s="74"/>
      <c r="AX24" s="257" t="s">
        <v>231</v>
      </c>
      <c r="AY24" s="86" t="s">
        <v>313</v>
      </c>
      <c r="AZ24" s="83" t="str">
        <f t="shared" si="31"/>
        <v/>
      </c>
      <c r="BB24" s="117" t="str">
        <f t="shared" si="53"/>
        <v>-</v>
      </c>
      <c r="BC24" s="161" t="str">
        <f t="shared" si="54"/>
        <v>-</v>
      </c>
      <c r="BD24" s="162" t="str">
        <f t="shared" si="55"/>
        <v>-</v>
      </c>
      <c r="BF24" s="168">
        <v>0</v>
      </c>
      <c r="BG24" s="169">
        <v>0</v>
      </c>
      <c r="BH24" s="170">
        <v>0</v>
      </c>
      <c r="BI24" s="171">
        <v>0</v>
      </c>
      <c r="BJ24" s="169">
        <v>0</v>
      </c>
      <c r="BK24" s="170">
        <v>0</v>
      </c>
      <c r="BL24" s="171">
        <v>0</v>
      </c>
      <c r="BM24" s="169">
        <v>0</v>
      </c>
      <c r="BN24" s="170">
        <v>0</v>
      </c>
      <c r="BO24" s="171">
        <v>0</v>
      </c>
      <c r="BP24" s="169">
        <v>0</v>
      </c>
      <c r="BQ24" s="170">
        <v>0</v>
      </c>
      <c r="BR24" s="171">
        <v>0</v>
      </c>
      <c r="BS24" s="169">
        <v>0</v>
      </c>
      <c r="BT24" s="172">
        <v>0</v>
      </c>
      <c r="BV24" s="222" t="str">
        <f t="shared" si="56"/>
        <v>-</v>
      </c>
      <c r="BW24" s="223" t="str">
        <f t="shared" si="57"/>
        <v>-</v>
      </c>
      <c r="BX24" s="223" t="str">
        <f t="shared" si="58"/>
        <v>-</v>
      </c>
      <c r="BY24" s="223" t="str">
        <f t="shared" si="59"/>
        <v>-</v>
      </c>
      <c r="BZ24" s="224" t="str">
        <f t="shared" si="60"/>
        <v>-</v>
      </c>
      <c r="CA24" s="255" t="str">
        <f t="shared" si="16"/>
        <v/>
      </c>
      <c r="CB24" s="128" t="s">
        <v>231</v>
      </c>
      <c r="CC24" s="129" t="s">
        <v>231</v>
      </c>
      <c r="CD24" s="130" t="s">
        <v>231</v>
      </c>
      <c r="CE24" s="130" t="s">
        <v>231</v>
      </c>
      <c r="CF24" s="130" t="s">
        <v>231</v>
      </c>
      <c r="CG24" s="130" t="s">
        <v>231</v>
      </c>
      <c r="CH24" s="130" t="s">
        <v>231</v>
      </c>
      <c r="CI24" s="130" t="s">
        <v>231</v>
      </c>
      <c r="CJ24" s="130" t="s">
        <v>231</v>
      </c>
      <c r="CK24" s="130" t="s">
        <v>231</v>
      </c>
      <c r="CL24" s="130" t="s">
        <v>231</v>
      </c>
      <c r="CM24" s="131" t="s">
        <v>231</v>
      </c>
      <c r="CN24" s="122" t="s">
        <v>231</v>
      </c>
      <c r="CO24" s="151" t="s">
        <v>231</v>
      </c>
      <c r="CP24" s="152" t="s">
        <v>231</v>
      </c>
      <c r="CQ24" s="152" t="s">
        <v>231</v>
      </c>
      <c r="CR24" s="152" t="s">
        <v>231</v>
      </c>
      <c r="CS24" s="153" t="s">
        <v>231</v>
      </c>
      <c r="CT24" s="146" t="s">
        <v>231</v>
      </c>
      <c r="CU24" s="132" t="s">
        <v>231</v>
      </c>
      <c r="CV24" s="133" t="s">
        <v>231</v>
      </c>
      <c r="CW24" s="134" t="s">
        <v>231</v>
      </c>
      <c r="CX24" s="132" t="s">
        <v>231</v>
      </c>
      <c r="CY24" s="133" t="s">
        <v>231</v>
      </c>
      <c r="CZ24" s="134" t="s">
        <v>231</v>
      </c>
      <c r="DA24" s="132" t="s">
        <v>231</v>
      </c>
      <c r="DB24" s="133" t="s">
        <v>231</v>
      </c>
      <c r="DC24" s="134" t="s">
        <v>231</v>
      </c>
      <c r="DD24" s="132" t="s">
        <v>231</v>
      </c>
      <c r="DE24" s="133" t="s">
        <v>231</v>
      </c>
      <c r="DF24" s="149" t="s">
        <v>231</v>
      </c>
      <c r="DH24" s="222" t="str">
        <f t="shared" si="61"/>
        <v>-</v>
      </c>
      <c r="DI24" s="223" t="str">
        <f t="shared" si="62"/>
        <v>-</v>
      </c>
      <c r="DJ24" s="223" t="str">
        <f t="shared" si="63"/>
        <v>-</v>
      </c>
      <c r="DK24" s="223" t="str">
        <f t="shared" si="64"/>
        <v>-</v>
      </c>
      <c r="DL24" s="223" t="str">
        <f t="shared" si="65"/>
        <v>-</v>
      </c>
      <c r="DM24" s="224" t="str">
        <f t="shared" si="32"/>
        <v>-</v>
      </c>
      <c r="DN24" s="255" t="str">
        <f t="shared" si="22"/>
        <v/>
      </c>
      <c r="DO24" s="128" t="s">
        <v>231</v>
      </c>
      <c r="DP24" s="122" t="s">
        <v>231</v>
      </c>
      <c r="DQ24" s="122" t="s">
        <v>231</v>
      </c>
      <c r="DR24" s="122" t="s">
        <v>231</v>
      </c>
      <c r="DS24" s="122" t="s">
        <v>231</v>
      </c>
      <c r="DT24" s="122" t="s">
        <v>231</v>
      </c>
      <c r="DU24" s="122" t="s">
        <v>231</v>
      </c>
      <c r="DV24" s="122" t="s">
        <v>231</v>
      </c>
      <c r="DW24" s="122" t="s">
        <v>231</v>
      </c>
      <c r="DX24" s="122" t="s">
        <v>231</v>
      </c>
      <c r="DY24" s="122" t="s">
        <v>231</v>
      </c>
      <c r="DZ24" s="122" t="s">
        <v>231</v>
      </c>
      <c r="EA24" s="122" t="s">
        <v>231</v>
      </c>
      <c r="EB24" s="122" t="s">
        <v>231</v>
      </c>
      <c r="EC24" s="122" t="s">
        <v>231</v>
      </c>
      <c r="ED24" s="122" t="s">
        <v>231</v>
      </c>
      <c r="EE24" s="243" t="s">
        <v>231</v>
      </c>
      <c r="EF24" s="243" t="s">
        <v>231</v>
      </c>
      <c r="EG24" s="243" t="s">
        <v>231</v>
      </c>
      <c r="EH24" s="244" t="s">
        <v>231</v>
      </c>
      <c r="EJ24" s="237" t="str">
        <f t="shared" si="66"/>
        <v>-</v>
      </c>
      <c r="EK24" s="180" t="str">
        <f>IF(B24=1,IF(Q24="","-",IF(DO24=リスト!$AF$3,"OK",IF(DP24="↓リストから選択","NG","OK"))),"-")</f>
        <v>-</v>
      </c>
      <c r="EL24" s="180" t="str">
        <f>IF($B24=1,IF(Q24="","-",IF(DQ24=リスト!$AF$3,"OK",IF(DR24="↓リストから選択","NG","OK"))),"-")</f>
        <v>-</v>
      </c>
      <c r="EM24" s="180" t="str">
        <f>IF($B24=1,IF(Q24="","-",IF(DS24=リスト!$AF$3,"OK",IF(DT24="↓リストから選択","NG","OK"))),"-")</f>
        <v>-</v>
      </c>
      <c r="EN24" s="180" t="str">
        <f>IF($B24=1,IF(Q24="","-",IF(DU24=リスト!$AF$3,"OK",IF(DV24="↓リストから選択","NG","OK"))),"-")</f>
        <v>-</v>
      </c>
      <c r="EO24" s="180" t="str">
        <f>IF($B24=1,IF(Q24="","-",IF(DW24=リスト!$AF$3,"OK",IF(DX24="↓リストから選択","NG","OK"))),"-")</f>
        <v>-</v>
      </c>
      <c r="EP24" s="180" t="str">
        <f>IF($B24=1,IF(Q24="","-",IF(DY24=リスト!$AF$3,"OK",IF(DZ24="↓リストから選択","NG","OK"))),"-")</f>
        <v>-</v>
      </c>
      <c r="EQ24" s="180" t="str">
        <f>IF($B24=1,IF(Q24="","-",IF(EA24=リスト!$AF$3,"OK",IF(EB24="↓リストから選択","NG","OK"))),"-")</f>
        <v>-</v>
      </c>
      <c r="ER24" s="180" t="str">
        <f>IF($B24=1,IF(Q24="","-",IF(EC24=リスト!$AF$3,"OK",IF(ED24="↓リストから選択","NG","OK"))),"-")</f>
        <v>-</v>
      </c>
      <c r="ES24" s="238" t="str">
        <f t="shared" si="67"/>
        <v>-</v>
      </c>
      <c r="EU24" s="128" t="str">
        <f t="shared" si="25"/>
        <v>○○学園</v>
      </c>
      <c r="EV24" s="122" t="str">
        <f t="shared" si="26"/>
        <v>本部施設課</v>
      </c>
      <c r="EW24" s="122" t="str">
        <f t="shared" si="27"/>
        <v>モンカ　タロウ</v>
      </c>
      <c r="EX24" s="122" t="str">
        <f t="shared" si="28"/>
        <v>03-XXXX-YYYY</v>
      </c>
      <c r="EY24" s="123" t="str">
        <f t="shared" si="29"/>
        <v>shisetsu@****.ac.jp</v>
      </c>
    </row>
    <row r="25" spans="1:155" ht="58.9" customHeight="1" thickTop="1" thickBot="1" x14ac:dyDescent="0.45">
      <c r="A25" s="220" t="s">
        <v>249</v>
      </c>
      <c r="B25" s="1">
        <f>COUNTIF(D$13:D25,D25)</f>
        <v>0</v>
      </c>
      <c r="C25" s="206" t="str">
        <f t="shared" si="0"/>
        <v>○○学園</v>
      </c>
      <c r="D25" s="207"/>
      <c r="E25" s="187"/>
      <c r="F25" s="59"/>
      <c r="G25" s="189"/>
      <c r="H25" s="23"/>
      <c r="I25" s="18"/>
      <c r="J25" s="106" t="s">
        <v>231</v>
      </c>
      <c r="K25" s="106" t="s">
        <v>231</v>
      </c>
      <c r="L25" s="106" t="s">
        <v>231</v>
      </c>
      <c r="M25" s="24"/>
      <c r="N25" s="25"/>
      <c r="O25" s="52" t="s">
        <v>313</v>
      </c>
      <c r="P25" s="52" t="s">
        <v>313</v>
      </c>
      <c r="Q25" s="78"/>
      <c r="R25" s="80" t="s">
        <v>313</v>
      </c>
      <c r="S25" s="80" t="s">
        <v>313</v>
      </c>
      <c r="T25" s="80" t="s">
        <v>313</v>
      </c>
      <c r="U25" s="80" t="s">
        <v>313</v>
      </c>
      <c r="V25" s="80" t="s">
        <v>313</v>
      </c>
      <c r="W25" s="80" t="s">
        <v>313</v>
      </c>
      <c r="X25" s="80" t="s">
        <v>313</v>
      </c>
      <c r="Y25" s="32" t="s">
        <v>231</v>
      </c>
      <c r="Z25" s="18"/>
      <c r="AA25" s="26"/>
      <c r="AB25" s="101"/>
      <c r="AC25" s="29"/>
      <c r="AD25" s="54"/>
      <c r="AE25" s="27"/>
      <c r="AF25" s="27"/>
      <c r="AG25" s="30"/>
      <c r="AH25" s="31"/>
      <c r="AI25" s="3"/>
      <c r="AJ25" s="228" t="str">
        <f t="shared" si="47"/>
        <v>-</v>
      </c>
      <c r="AK25" s="229" t="str">
        <f t="shared" si="48"/>
        <v>-</v>
      </c>
      <c r="AL25" s="229" t="str">
        <f t="shared" si="49"/>
        <v>-</v>
      </c>
      <c r="AM25" s="229" t="str">
        <f t="shared" si="50"/>
        <v>-</v>
      </c>
      <c r="AN25" s="229" t="str">
        <f t="shared" si="51"/>
        <v>-</v>
      </c>
      <c r="AO25" s="229" t="str">
        <f t="shared" si="52"/>
        <v>-</v>
      </c>
      <c r="AP25" s="230" t="str">
        <f>IF(Y25="耐震補強工事中（対象外）","-",IF(AG25=リスト!$J$9,IF(AH25="","NG","OK"),"-"))</f>
        <v>-</v>
      </c>
      <c r="AQ25" s="63"/>
      <c r="AR25" s="69" t="str">
        <f>IF($J25="屋体",$AS25+$AT25,"対象外")</f>
        <v>対象外</v>
      </c>
      <c r="AS25" s="71"/>
      <c r="AT25" s="70"/>
      <c r="AU25" s="72" t="str">
        <f t="shared" si="30"/>
        <v>対象外</v>
      </c>
      <c r="AV25" s="73"/>
      <c r="AW25" s="74"/>
      <c r="AX25" s="257" t="s">
        <v>231</v>
      </c>
      <c r="AY25" s="86" t="s">
        <v>313</v>
      </c>
      <c r="AZ25" s="83" t="str">
        <f t="shared" si="31"/>
        <v/>
      </c>
      <c r="BB25" s="117" t="str">
        <f t="shared" si="53"/>
        <v>-</v>
      </c>
      <c r="BC25" s="161" t="str">
        <f t="shared" si="54"/>
        <v>-</v>
      </c>
      <c r="BD25" s="162" t="str">
        <f t="shared" si="55"/>
        <v>-</v>
      </c>
      <c r="BF25" s="168">
        <v>0</v>
      </c>
      <c r="BG25" s="169">
        <v>0</v>
      </c>
      <c r="BH25" s="170">
        <v>0</v>
      </c>
      <c r="BI25" s="171">
        <v>0</v>
      </c>
      <c r="BJ25" s="169">
        <v>0</v>
      </c>
      <c r="BK25" s="170">
        <v>0</v>
      </c>
      <c r="BL25" s="171">
        <v>0</v>
      </c>
      <c r="BM25" s="169">
        <v>0</v>
      </c>
      <c r="BN25" s="170">
        <v>0</v>
      </c>
      <c r="BO25" s="171">
        <v>0</v>
      </c>
      <c r="BP25" s="169">
        <v>0</v>
      </c>
      <c r="BQ25" s="170">
        <v>0</v>
      </c>
      <c r="BR25" s="171">
        <v>0</v>
      </c>
      <c r="BS25" s="169">
        <v>0</v>
      </c>
      <c r="BT25" s="172">
        <v>0</v>
      </c>
      <c r="BV25" s="222" t="str">
        <f t="shared" si="56"/>
        <v>-</v>
      </c>
      <c r="BW25" s="223" t="str">
        <f t="shared" si="57"/>
        <v>-</v>
      </c>
      <c r="BX25" s="223" t="str">
        <f t="shared" si="58"/>
        <v>-</v>
      </c>
      <c r="BY25" s="223" t="str">
        <f t="shared" si="59"/>
        <v>-</v>
      </c>
      <c r="BZ25" s="224" t="str">
        <f t="shared" si="60"/>
        <v>-</v>
      </c>
      <c r="CA25" s="255" t="str">
        <f t="shared" si="16"/>
        <v/>
      </c>
      <c r="CB25" s="128" t="s">
        <v>231</v>
      </c>
      <c r="CC25" s="129" t="s">
        <v>231</v>
      </c>
      <c r="CD25" s="130" t="s">
        <v>231</v>
      </c>
      <c r="CE25" s="130" t="s">
        <v>231</v>
      </c>
      <c r="CF25" s="130" t="s">
        <v>231</v>
      </c>
      <c r="CG25" s="130" t="s">
        <v>231</v>
      </c>
      <c r="CH25" s="130" t="s">
        <v>231</v>
      </c>
      <c r="CI25" s="130" t="s">
        <v>231</v>
      </c>
      <c r="CJ25" s="130" t="s">
        <v>231</v>
      </c>
      <c r="CK25" s="130" t="s">
        <v>231</v>
      </c>
      <c r="CL25" s="130" t="s">
        <v>231</v>
      </c>
      <c r="CM25" s="131" t="s">
        <v>231</v>
      </c>
      <c r="CN25" s="122" t="s">
        <v>231</v>
      </c>
      <c r="CO25" s="151" t="s">
        <v>231</v>
      </c>
      <c r="CP25" s="152" t="s">
        <v>231</v>
      </c>
      <c r="CQ25" s="152" t="s">
        <v>231</v>
      </c>
      <c r="CR25" s="152" t="s">
        <v>231</v>
      </c>
      <c r="CS25" s="153" t="s">
        <v>231</v>
      </c>
      <c r="CT25" s="146" t="s">
        <v>231</v>
      </c>
      <c r="CU25" s="132" t="s">
        <v>231</v>
      </c>
      <c r="CV25" s="133" t="s">
        <v>231</v>
      </c>
      <c r="CW25" s="134" t="s">
        <v>231</v>
      </c>
      <c r="CX25" s="132" t="s">
        <v>231</v>
      </c>
      <c r="CY25" s="133" t="s">
        <v>231</v>
      </c>
      <c r="CZ25" s="134" t="s">
        <v>231</v>
      </c>
      <c r="DA25" s="132" t="s">
        <v>231</v>
      </c>
      <c r="DB25" s="133" t="s">
        <v>231</v>
      </c>
      <c r="DC25" s="134" t="s">
        <v>231</v>
      </c>
      <c r="DD25" s="132" t="s">
        <v>231</v>
      </c>
      <c r="DE25" s="133" t="s">
        <v>231</v>
      </c>
      <c r="DF25" s="149" t="s">
        <v>231</v>
      </c>
      <c r="DH25" s="222" t="str">
        <f t="shared" si="61"/>
        <v>-</v>
      </c>
      <c r="DI25" s="223" t="str">
        <f t="shared" si="62"/>
        <v>-</v>
      </c>
      <c r="DJ25" s="223" t="str">
        <f t="shared" si="63"/>
        <v>-</v>
      </c>
      <c r="DK25" s="223" t="str">
        <f t="shared" si="64"/>
        <v>-</v>
      </c>
      <c r="DL25" s="223" t="str">
        <f t="shared" si="65"/>
        <v>-</v>
      </c>
      <c r="DM25" s="224" t="str">
        <f t="shared" si="32"/>
        <v>-</v>
      </c>
      <c r="DN25" s="255" t="str">
        <f t="shared" si="22"/>
        <v/>
      </c>
      <c r="DO25" s="128" t="s">
        <v>231</v>
      </c>
      <c r="DP25" s="122" t="s">
        <v>231</v>
      </c>
      <c r="DQ25" s="122" t="s">
        <v>231</v>
      </c>
      <c r="DR25" s="122" t="s">
        <v>231</v>
      </c>
      <c r="DS25" s="122" t="s">
        <v>231</v>
      </c>
      <c r="DT25" s="122" t="s">
        <v>231</v>
      </c>
      <c r="DU25" s="122" t="s">
        <v>231</v>
      </c>
      <c r="DV25" s="122" t="s">
        <v>231</v>
      </c>
      <c r="DW25" s="122" t="s">
        <v>231</v>
      </c>
      <c r="DX25" s="122" t="s">
        <v>231</v>
      </c>
      <c r="DY25" s="122" t="s">
        <v>231</v>
      </c>
      <c r="DZ25" s="122" t="s">
        <v>231</v>
      </c>
      <c r="EA25" s="122" t="s">
        <v>231</v>
      </c>
      <c r="EB25" s="122" t="s">
        <v>231</v>
      </c>
      <c r="EC25" s="122" t="s">
        <v>231</v>
      </c>
      <c r="ED25" s="122" t="s">
        <v>231</v>
      </c>
      <c r="EE25" s="243" t="s">
        <v>231</v>
      </c>
      <c r="EF25" s="243" t="s">
        <v>231</v>
      </c>
      <c r="EG25" s="243" t="s">
        <v>231</v>
      </c>
      <c r="EH25" s="244" t="s">
        <v>231</v>
      </c>
      <c r="EJ25" s="237" t="str">
        <f t="shared" si="66"/>
        <v>-</v>
      </c>
      <c r="EK25" s="180" t="str">
        <f>IF(B25=1,IF(Q25="","-",IF(DO25=リスト!$AF$3,"OK",IF(DP25="↓リストから選択","NG","OK"))),"-")</f>
        <v>-</v>
      </c>
      <c r="EL25" s="180" t="str">
        <f>IF($B25=1,IF(Q25="","-",IF(DQ25=リスト!$AF$3,"OK",IF(DR25="↓リストから選択","NG","OK"))),"-")</f>
        <v>-</v>
      </c>
      <c r="EM25" s="180" t="str">
        <f>IF($B25=1,IF(Q25="","-",IF(DS25=リスト!$AF$3,"OK",IF(DT25="↓リストから選択","NG","OK"))),"-")</f>
        <v>-</v>
      </c>
      <c r="EN25" s="180" t="str">
        <f>IF($B25=1,IF(Q25="","-",IF(DU25=リスト!$AF$3,"OK",IF(DV25="↓リストから選択","NG","OK"))),"-")</f>
        <v>-</v>
      </c>
      <c r="EO25" s="180" t="str">
        <f>IF($B25=1,IF(Q25="","-",IF(DW25=リスト!$AF$3,"OK",IF(DX25="↓リストから選択","NG","OK"))),"-")</f>
        <v>-</v>
      </c>
      <c r="EP25" s="180" t="str">
        <f>IF($B25=1,IF(Q25="","-",IF(DY25=リスト!$AF$3,"OK",IF(DZ25="↓リストから選択","NG","OK"))),"-")</f>
        <v>-</v>
      </c>
      <c r="EQ25" s="180" t="str">
        <f>IF($B25=1,IF(Q25="","-",IF(EA25=リスト!$AF$3,"OK",IF(EB25="↓リストから選択","NG","OK"))),"-")</f>
        <v>-</v>
      </c>
      <c r="ER25" s="180" t="str">
        <f>IF($B25=1,IF(Q25="","-",IF(EC25=リスト!$AF$3,"OK",IF(ED25="↓リストから選択","NG","OK"))),"-")</f>
        <v>-</v>
      </c>
      <c r="ES25" s="238" t="str">
        <f t="shared" si="67"/>
        <v>-</v>
      </c>
      <c r="EU25" s="128" t="str">
        <f t="shared" si="25"/>
        <v>○○学園</v>
      </c>
      <c r="EV25" s="122" t="str">
        <f t="shared" si="26"/>
        <v>本部施設課</v>
      </c>
      <c r="EW25" s="122" t="str">
        <f t="shared" si="27"/>
        <v>モンカ　タロウ</v>
      </c>
      <c r="EX25" s="122" t="str">
        <f t="shared" si="28"/>
        <v>03-XXXX-YYYY</v>
      </c>
      <c r="EY25" s="123" t="str">
        <f t="shared" si="29"/>
        <v>shisetsu@****.ac.jp</v>
      </c>
    </row>
    <row r="26" spans="1:155" ht="58.9" customHeight="1" thickTop="1" thickBot="1" x14ac:dyDescent="0.45">
      <c r="A26" s="220" t="s">
        <v>249</v>
      </c>
      <c r="B26" s="1">
        <f>COUNTIF(D$13:D26,D26)</f>
        <v>0</v>
      </c>
      <c r="C26" s="206" t="str">
        <f t="shared" si="0"/>
        <v>○○学園</v>
      </c>
      <c r="D26" s="207"/>
      <c r="E26" s="187"/>
      <c r="F26" s="59"/>
      <c r="G26" s="189"/>
      <c r="H26" s="23"/>
      <c r="I26" s="18"/>
      <c r="J26" s="106" t="s">
        <v>231</v>
      </c>
      <c r="K26" s="106" t="s">
        <v>231</v>
      </c>
      <c r="L26" s="106" t="s">
        <v>231</v>
      </c>
      <c r="M26" s="24"/>
      <c r="N26" s="25"/>
      <c r="O26" s="52" t="s">
        <v>313</v>
      </c>
      <c r="P26" s="52" t="s">
        <v>313</v>
      </c>
      <c r="Q26" s="78"/>
      <c r="R26" s="80" t="s">
        <v>313</v>
      </c>
      <c r="S26" s="80" t="s">
        <v>313</v>
      </c>
      <c r="T26" s="80" t="s">
        <v>313</v>
      </c>
      <c r="U26" s="80" t="s">
        <v>313</v>
      </c>
      <c r="V26" s="80" t="s">
        <v>313</v>
      </c>
      <c r="W26" s="80" t="s">
        <v>313</v>
      </c>
      <c r="X26" s="80" t="s">
        <v>313</v>
      </c>
      <c r="Y26" s="32" t="s">
        <v>231</v>
      </c>
      <c r="Z26" s="18"/>
      <c r="AA26" s="26"/>
      <c r="AB26" s="101"/>
      <c r="AC26" s="29"/>
      <c r="AD26" s="54"/>
      <c r="AE26" s="27"/>
      <c r="AF26" s="27"/>
      <c r="AG26" s="30"/>
      <c r="AH26" s="31"/>
      <c r="AI26" s="3"/>
      <c r="AJ26" s="228" t="str">
        <f t="shared" si="47"/>
        <v>-</v>
      </c>
      <c r="AK26" s="229" t="str">
        <f t="shared" si="48"/>
        <v>-</v>
      </c>
      <c r="AL26" s="229" t="str">
        <f t="shared" si="49"/>
        <v>-</v>
      </c>
      <c r="AM26" s="229" t="str">
        <f t="shared" si="50"/>
        <v>-</v>
      </c>
      <c r="AN26" s="229" t="str">
        <f t="shared" si="51"/>
        <v>-</v>
      </c>
      <c r="AO26" s="229" t="str">
        <f t="shared" si="52"/>
        <v>-</v>
      </c>
      <c r="AP26" s="230" t="str">
        <f>IF(Y26="耐震補強工事中（対象外）","-",IF(AG26=リスト!$J$9,IF(AH26="","NG","OK"),"-"))</f>
        <v>-</v>
      </c>
      <c r="AQ26" s="63"/>
      <c r="AR26" s="69" t="str">
        <f t="shared" si="7"/>
        <v>対象外</v>
      </c>
      <c r="AS26" s="71"/>
      <c r="AT26" s="70"/>
      <c r="AU26" s="72" t="str">
        <f t="shared" si="30"/>
        <v>対象外</v>
      </c>
      <c r="AV26" s="73"/>
      <c r="AW26" s="74"/>
      <c r="AX26" s="257" t="s">
        <v>231</v>
      </c>
      <c r="AY26" s="86" t="s">
        <v>313</v>
      </c>
      <c r="AZ26" s="83" t="str">
        <f t="shared" si="31"/>
        <v/>
      </c>
      <c r="BB26" s="117" t="str">
        <f t="shared" si="53"/>
        <v>-</v>
      </c>
      <c r="BC26" s="161" t="str">
        <f t="shared" si="54"/>
        <v>-</v>
      </c>
      <c r="BD26" s="162" t="str">
        <f t="shared" si="55"/>
        <v>-</v>
      </c>
      <c r="BF26" s="168">
        <v>0</v>
      </c>
      <c r="BG26" s="169">
        <v>0</v>
      </c>
      <c r="BH26" s="170">
        <v>0</v>
      </c>
      <c r="BI26" s="171">
        <v>0</v>
      </c>
      <c r="BJ26" s="169">
        <v>0</v>
      </c>
      <c r="BK26" s="170">
        <v>0</v>
      </c>
      <c r="BL26" s="171">
        <v>0</v>
      </c>
      <c r="BM26" s="169">
        <v>0</v>
      </c>
      <c r="BN26" s="170">
        <v>0</v>
      </c>
      <c r="BO26" s="171">
        <v>0</v>
      </c>
      <c r="BP26" s="169">
        <v>0</v>
      </c>
      <c r="BQ26" s="170">
        <v>0</v>
      </c>
      <c r="BR26" s="171">
        <v>0</v>
      </c>
      <c r="BS26" s="169">
        <v>0</v>
      </c>
      <c r="BT26" s="172">
        <v>0</v>
      </c>
      <c r="BV26" s="222" t="str">
        <f t="shared" si="56"/>
        <v>-</v>
      </c>
      <c r="BW26" s="223" t="str">
        <f t="shared" si="57"/>
        <v>-</v>
      </c>
      <c r="BX26" s="223" t="str">
        <f t="shared" si="58"/>
        <v>-</v>
      </c>
      <c r="BY26" s="223" t="str">
        <f t="shared" si="59"/>
        <v>-</v>
      </c>
      <c r="BZ26" s="224" t="str">
        <f t="shared" si="60"/>
        <v>-</v>
      </c>
      <c r="CA26" s="255" t="str">
        <f t="shared" si="16"/>
        <v/>
      </c>
      <c r="CB26" s="128" t="s">
        <v>231</v>
      </c>
      <c r="CC26" s="129" t="s">
        <v>231</v>
      </c>
      <c r="CD26" s="130" t="s">
        <v>231</v>
      </c>
      <c r="CE26" s="130" t="s">
        <v>231</v>
      </c>
      <c r="CF26" s="130" t="s">
        <v>231</v>
      </c>
      <c r="CG26" s="130" t="s">
        <v>231</v>
      </c>
      <c r="CH26" s="130" t="s">
        <v>231</v>
      </c>
      <c r="CI26" s="130" t="s">
        <v>231</v>
      </c>
      <c r="CJ26" s="130" t="s">
        <v>231</v>
      </c>
      <c r="CK26" s="130" t="s">
        <v>231</v>
      </c>
      <c r="CL26" s="130" t="s">
        <v>231</v>
      </c>
      <c r="CM26" s="131" t="s">
        <v>231</v>
      </c>
      <c r="CN26" s="122" t="s">
        <v>231</v>
      </c>
      <c r="CO26" s="151" t="s">
        <v>231</v>
      </c>
      <c r="CP26" s="152" t="s">
        <v>231</v>
      </c>
      <c r="CQ26" s="152" t="s">
        <v>231</v>
      </c>
      <c r="CR26" s="152" t="s">
        <v>231</v>
      </c>
      <c r="CS26" s="153" t="s">
        <v>231</v>
      </c>
      <c r="CT26" s="146" t="s">
        <v>231</v>
      </c>
      <c r="CU26" s="132" t="s">
        <v>231</v>
      </c>
      <c r="CV26" s="133" t="s">
        <v>231</v>
      </c>
      <c r="CW26" s="134" t="s">
        <v>231</v>
      </c>
      <c r="CX26" s="132" t="s">
        <v>231</v>
      </c>
      <c r="CY26" s="133" t="s">
        <v>231</v>
      </c>
      <c r="CZ26" s="134" t="s">
        <v>231</v>
      </c>
      <c r="DA26" s="132" t="s">
        <v>231</v>
      </c>
      <c r="DB26" s="133" t="s">
        <v>231</v>
      </c>
      <c r="DC26" s="134" t="s">
        <v>231</v>
      </c>
      <c r="DD26" s="132" t="s">
        <v>231</v>
      </c>
      <c r="DE26" s="133" t="s">
        <v>231</v>
      </c>
      <c r="DF26" s="149" t="s">
        <v>231</v>
      </c>
      <c r="DH26" s="222" t="str">
        <f t="shared" si="61"/>
        <v>-</v>
      </c>
      <c r="DI26" s="223" t="str">
        <f t="shared" si="62"/>
        <v>-</v>
      </c>
      <c r="DJ26" s="223" t="str">
        <f t="shared" si="63"/>
        <v>-</v>
      </c>
      <c r="DK26" s="223" t="str">
        <f t="shared" si="64"/>
        <v>-</v>
      </c>
      <c r="DL26" s="223" t="str">
        <f t="shared" si="65"/>
        <v>-</v>
      </c>
      <c r="DM26" s="224" t="str">
        <f t="shared" si="32"/>
        <v>-</v>
      </c>
      <c r="DN26" s="255" t="str">
        <f t="shared" si="22"/>
        <v/>
      </c>
      <c r="DO26" s="128" t="s">
        <v>231</v>
      </c>
      <c r="DP26" s="122" t="s">
        <v>231</v>
      </c>
      <c r="DQ26" s="122" t="s">
        <v>231</v>
      </c>
      <c r="DR26" s="122" t="s">
        <v>231</v>
      </c>
      <c r="DS26" s="122" t="s">
        <v>231</v>
      </c>
      <c r="DT26" s="122" t="s">
        <v>231</v>
      </c>
      <c r="DU26" s="122" t="s">
        <v>231</v>
      </c>
      <c r="DV26" s="122" t="s">
        <v>231</v>
      </c>
      <c r="DW26" s="122" t="s">
        <v>231</v>
      </c>
      <c r="DX26" s="122" t="s">
        <v>231</v>
      </c>
      <c r="DY26" s="122" t="s">
        <v>231</v>
      </c>
      <c r="DZ26" s="122" t="s">
        <v>231</v>
      </c>
      <c r="EA26" s="122" t="s">
        <v>231</v>
      </c>
      <c r="EB26" s="122" t="s">
        <v>231</v>
      </c>
      <c r="EC26" s="122" t="s">
        <v>231</v>
      </c>
      <c r="ED26" s="122" t="s">
        <v>231</v>
      </c>
      <c r="EE26" s="243" t="s">
        <v>231</v>
      </c>
      <c r="EF26" s="243" t="s">
        <v>231</v>
      </c>
      <c r="EG26" s="243" t="s">
        <v>231</v>
      </c>
      <c r="EH26" s="244" t="s">
        <v>231</v>
      </c>
      <c r="EJ26" s="237" t="str">
        <f t="shared" si="66"/>
        <v>-</v>
      </c>
      <c r="EK26" s="180" t="str">
        <f>IF(B26=1,IF(Q26="","-",IF(DO26=リスト!$AF$3,"OK",IF(DP26="↓リストから選択","NG","OK"))),"-")</f>
        <v>-</v>
      </c>
      <c r="EL26" s="180" t="str">
        <f>IF($B26=1,IF(Q26="","-",IF(DQ26=リスト!$AF$3,"OK",IF(DR26="↓リストから選択","NG","OK"))),"-")</f>
        <v>-</v>
      </c>
      <c r="EM26" s="180" t="str">
        <f>IF($B26=1,IF(Q26="","-",IF(DS26=リスト!$AF$3,"OK",IF(DT26="↓リストから選択","NG","OK"))),"-")</f>
        <v>-</v>
      </c>
      <c r="EN26" s="180" t="str">
        <f>IF($B26=1,IF(Q26="","-",IF(DU26=リスト!$AF$3,"OK",IF(DV26="↓リストから選択","NG","OK"))),"-")</f>
        <v>-</v>
      </c>
      <c r="EO26" s="180" t="str">
        <f>IF($B26=1,IF(Q26="","-",IF(DW26=リスト!$AF$3,"OK",IF(DX26="↓リストから選択","NG","OK"))),"-")</f>
        <v>-</v>
      </c>
      <c r="EP26" s="180" t="str">
        <f>IF($B26=1,IF(Q26="","-",IF(DY26=リスト!$AF$3,"OK",IF(DZ26="↓リストから選択","NG","OK"))),"-")</f>
        <v>-</v>
      </c>
      <c r="EQ26" s="180" t="str">
        <f>IF($B26=1,IF(Q26="","-",IF(EA26=リスト!$AF$3,"OK",IF(EB26="↓リストから選択","NG","OK"))),"-")</f>
        <v>-</v>
      </c>
      <c r="ER26" s="180" t="str">
        <f>IF($B26=1,IF(Q26="","-",IF(EC26=リスト!$AF$3,"OK",IF(ED26="↓リストから選択","NG","OK"))),"-")</f>
        <v>-</v>
      </c>
      <c r="ES26" s="238" t="str">
        <f t="shared" si="67"/>
        <v>-</v>
      </c>
      <c r="EU26" s="128" t="str">
        <f t="shared" si="25"/>
        <v>○○学園</v>
      </c>
      <c r="EV26" s="122" t="str">
        <f t="shared" si="26"/>
        <v>本部施設課</v>
      </c>
      <c r="EW26" s="122" t="str">
        <f t="shared" si="27"/>
        <v>モンカ　タロウ</v>
      </c>
      <c r="EX26" s="122" t="str">
        <f t="shared" si="28"/>
        <v>03-XXXX-YYYY</v>
      </c>
      <c r="EY26" s="123" t="str">
        <f t="shared" si="29"/>
        <v>shisetsu@****.ac.jp</v>
      </c>
    </row>
    <row r="27" spans="1:155" ht="58.9" customHeight="1" thickTop="1" thickBot="1" x14ac:dyDescent="0.45">
      <c r="A27" s="220" t="s">
        <v>249</v>
      </c>
      <c r="B27" s="1">
        <f>COUNTIF(D$13:D27,D27)</f>
        <v>0</v>
      </c>
      <c r="C27" s="206" t="str">
        <f t="shared" si="0"/>
        <v>○○学園</v>
      </c>
      <c r="D27" s="207"/>
      <c r="E27" s="187"/>
      <c r="F27" s="59"/>
      <c r="G27" s="189"/>
      <c r="H27" s="23"/>
      <c r="I27" s="18"/>
      <c r="J27" s="106" t="s">
        <v>231</v>
      </c>
      <c r="K27" s="106" t="s">
        <v>231</v>
      </c>
      <c r="L27" s="106" t="s">
        <v>231</v>
      </c>
      <c r="M27" s="24"/>
      <c r="N27" s="25"/>
      <c r="O27" s="52" t="s">
        <v>313</v>
      </c>
      <c r="P27" s="52" t="s">
        <v>313</v>
      </c>
      <c r="Q27" s="78"/>
      <c r="R27" s="80" t="s">
        <v>313</v>
      </c>
      <c r="S27" s="80" t="s">
        <v>313</v>
      </c>
      <c r="T27" s="80" t="s">
        <v>313</v>
      </c>
      <c r="U27" s="80" t="s">
        <v>313</v>
      </c>
      <c r="V27" s="80" t="s">
        <v>313</v>
      </c>
      <c r="W27" s="80" t="s">
        <v>313</v>
      </c>
      <c r="X27" s="80" t="s">
        <v>313</v>
      </c>
      <c r="Y27" s="32" t="s">
        <v>231</v>
      </c>
      <c r="Z27" s="18"/>
      <c r="AA27" s="26"/>
      <c r="AB27" s="101"/>
      <c r="AC27" s="29"/>
      <c r="AD27" s="54"/>
      <c r="AE27" s="27"/>
      <c r="AF27" s="27"/>
      <c r="AG27" s="30"/>
      <c r="AH27" s="31"/>
      <c r="AI27" s="3"/>
      <c r="AJ27" s="228" t="str">
        <f t="shared" si="47"/>
        <v>-</v>
      </c>
      <c r="AK27" s="229" t="str">
        <f t="shared" si="48"/>
        <v>-</v>
      </c>
      <c r="AL27" s="229" t="str">
        <f t="shared" si="49"/>
        <v>-</v>
      </c>
      <c r="AM27" s="229" t="str">
        <f t="shared" si="50"/>
        <v>-</v>
      </c>
      <c r="AN27" s="229" t="str">
        <f t="shared" si="51"/>
        <v>-</v>
      </c>
      <c r="AO27" s="229" t="str">
        <f t="shared" si="52"/>
        <v>-</v>
      </c>
      <c r="AP27" s="230" t="str">
        <f>IF(Y27="耐震補強工事中（対象外）","-",IF(AG27=リスト!$J$9,IF(AH27="","NG","OK"),"-"))</f>
        <v>-</v>
      </c>
      <c r="AQ27" s="63"/>
      <c r="AR27" s="69" t="str">
        <f t="shared" si="7"/>
        <v>対象外</v>
      </c>
      <c r="AS27" s="71"/>
      <c r="AT27" s="70"/>
      <c r="AU27" s="72" t="str">
        <f t="shared" si="30"/>
        <v>対象外</v>
      </c>
      <c r="AV27" s="73"/>
      <c r="AW27" s="74"/>
      <c r="AX27" s="257" t="s">
        <v>231</v>
      </c>
      <c r="AY27" s="86" t="s">
        <v>313</v>
      </c>
      <c r="AZ27" s="83" t="str">
        <f t="shared" si="31"/>
        <v/>
      </c>
      <c r="BB27" s="117" t="str">
        <f t="shared" si="53"/>
        <v>-</v>
      </c>
      <c r="BC27" s="161" t="str">
        <f t="shared" si="54"/>
        <v>-</v>
      </c>
      <c r="BD27" s="162" t="str">
        <f t="shared" si="55"/>
        <v>-</v>
      </c>
      <c r="BF27" s="168">
        <v>0</v>
      </c>
      <c r="BG27" s="169">
        <v>0</v>
      </c>
      <c r="BH27" s="170">
        <v>0</v>
      </c>
      <c r="BI27" s="171">
        <v>0</v>
      </c>
      <c r="BJ27" s="169">
        <v>0</v>
      </c>
      <c r="BK27" s="170">
        <v>0</v>
      </c>
      <c r="BL27" s="171">
        <v>0</v>
      </c>
      <c r="BM27" s="169">
        <v>0</v>
      </c>
      <c r="BN27" s="170">
        <v>0</v>
      </c>
      <c r="BO27" s="171">
        <v>0</v>
      </c>
      <c r="BP27" s="169">
        <v>0</v>
      </c>
      <c r="BQ27" s="170">
        <v>0</v>
      </c>
      <c r="BR27" s="171">
        <v>0</v>
      </c>
      <c r="BS27" s="169">
        <v>0</v>
      </c>
      <c r="BT27" s="172">
        <v>0</v>
      </c>
      <c r="BV27" s="222" t="str">
        <f t="shared" si="56"/>
        <v>-</v>
      </c>
      <c r="BW27" s="223" t="str">
        <f t="shared" si="57"/>
        <v>-</v>
      </c>
      <c r="BX27" s="223" t="str">
        <f t="shared" si="58"/>
        <v>-</v>
      </c>
      <c r="BY27" s="223" t="str">
        <f t="shared" si="59"/>
        <v>-</v>
      </c>
      <c r="BZ27" s="224" t="str">
        <f t="shared" si="60"/>
        <v>-</v>
      </c>
      <c r="CA27" s="255" t="str">
        <f t="shared" si="16"/>
        <v/>
      </c>
      <c r="CB27" s="128" t="s">
        <v>231</v>
      </c>
      <c r="CC27" s="129" t="s">
        <v>231</v>
      </c>
      <c r="CD27" s="130" t="s">
        <v>231</v>
      </c>
      <c r="CE27" s="130" t="s">
        <v>231</v>
      </c>
      <c r="CF27" s="130" t="s">
        <v>231</v>
      </c>
      <c r="CG27" s="130" t="s">
        <v>231</v>
      </c>
      <c r="CH27" s="130" t="s">
        <v>231</v>
      </c>
      <c r="CI27" s="130" t="s">
        <v>231</v>
      </c>
      <c r="CJ27" s="130" t="s">
        <v>231</v>
      </c>
      <c r="CK27" s="130" t="s">
        <v>231</v>
      </c>
      <c r="CL27" s="130" t="s">
        <v>231</v>
      </c>
      <c r="CM27" s="131" t="s">
        <v>231</v>
      </c>
      <c r="CN27" s="122" t="s">
        <v>231</v>
      </c>
      <c r="CO27" s="151" t="s">
        <v>231</v>
      </c>
      <c r="CP27" s="152" t="s">
        <v>231</v>
      </c>
      <c r="CQ27" s="152" t="s">
        <v>231</v>
      </c>
      <c r="CR27" s="152" t="s">
        <v>231</v>
      </c>
      <c r="CS27" s="153" t="s">
        <v>231</v>
      </c>
      <c r="CT27" s="146" t="s">
        <v>231</v>
      </c>
      <c r="CU27" s="132" t="s">
        <v>231</v>
      </c>
      <c r="CV27" s="133" t="s">
        <v>231</v>
      </c>
      <c r="CW27" s="134" t="s">
        <v>231</v>
      </c>
      <c r="CX27" s="132" t="s">
        <v>231</v>
      </c>
      <c r="CY27" s="133" t="s">
        <v>231</v>
      </c>
      <c r="CZ27" s="134" t="s">
        <v>231</v>
      </c>
      <c r="DA27" s="132" t="s">
        <v>231</v>
      </c>
      <c r="DB27" s="133" t="s">
        <v>231</v>
      </c>
      <c r="DC27" s="134" t="s">
        <v>231</v>
      </c>
      <c r="DD27" s="132" t="s">
        <v>231</v>
      </c>
      <c r="DE27" s="133" t="s">
        <v>231</v>
      </c>
      <c r="DF27" s="149" t="s">
        <v>231</v>
      </c>
      <c r="DH27" s="222" t="str">
        <f t="shared" si="61"/>
        <v>-</v>
      </c>
      <c r="DI27" s="223" t="str">
        <f t="shared" si="62"/>
        <v>-</v>
      </c>
      <c r="DJ27" s="223" t="str">
        <f t="shared" si="63"/>
        <v>-</v>
      </c>
      <c r="DK27" s="223" t="str">
        <f t="shared" si="64"/>
        <v>-</v>
      </c>
      <c r="DL27" s="223" t="str">
        <f t="shared" si="65"/>
        <v>-</v>
      </c>
      <c r="DM27" s="224" t="str">
        <f t="shared" si="32"/>
        <v>-</v>
      </c>
      <c r="DN27" s="255" t="str">
        <f t="shared" si="22"/>
        <v/>
      </c>
      <c r="DO27" s="128" t="s">
        <v>231</v>
      </c>
      <c r="DP27" s="122" t="s">
        <v>231</v>
      </c>
      <c r="DQ27" s="122" t="s">
        <v>231</v>
      </c>
      <c r="DR27" s="122" t="s">
        <v>231</v>
      </c>
      <c r="DS27" s="122" t="s">
        <v>231</v>
      </c>
      <c r="DT27" s="122" t="s">
        <v>231</v>
      </c>
      <c r="DU27" s="122" t="s">
        <v>231</v>
      </c>
      <c r="DV27" s="122" t="s">
        <v>231</v>
      </c>
      <c r="DW27" s="122" t="s">
        <v>231</v>
      </c>
      <c r="DX27" s="122" t="s">
        <v>231</v>
      </c>
      <c r="DY27" s="122" t="s">
        <v>231</v>
      </c>
      <c r="DZ27" s="122" t="s">
        <v>231</v>
      </c>
      <c r="EA27" s="122" t="s">
        <v>231</v>
      </c>
      <c r="EB27" s="122" t="s">
        <v>231</v>
      </c>
      <c r="EC27" s="122" t="s">
        <v>231</v>
      </c>
      <c r="ED27" s="122" t="s">
        <v>231</v>
      </c>
      <c r="EE27" s="243" t="s">
        <v>231</v>
      </c>
      <c r="EF27" s="243" t="s">
        <v>231</v>
      </c>
      <c r="EG27" s="243" t="s">
        <v>231</v>
      </c>
      <c r="EH27" s="244" t="s">
        <v>231</v>
      </c>
      <c r="EJ27" s="237" t="str">
        <f t="shared" si="66"/>
        <v>-</v>
      </c>
      <c r="EK27" s="180" t="str">
        <f>IF(B27=1,IF(Q27="","-",IF(DO27=リスト!$AF$3,"OK",IF(DP27="↓リストから選択","NG","OK"))),"-")</f>
        <v>-</v>
      </c>
      <c r="EL27" s="180" t="str">
        <f>IF($B27=1,IF(Q27="","-",IF(DQ27=リスト!$AF$3,"OK",IF(DR27="↓リストから選択","NG","OK"))),"-")</f>
        <v>-</v>
      </c>
      <c r="EM27" s="180" t="str">
        <f>IF($B27=1,IF(Q27="","-",IF(DS27=リスト!$AF$3,"OK",IF(DT27="↓リストから選択","NG","OK"))),"-")</f>
        <v>-</v>
      </c>
      <c r="EN27" s="180" t="str">
        <f>IF($B27=1,IF(Q27="","-",IF(DU27=リスト!$AF$3,"OK",IF(DV27="↓リストから選択","NG","OK"))),"-")</f>
        <v>-</v>
      </c>
      <c r="EO27" s="180" t="str">
        <f>IF($B27=1,IF(Q27="","-",IF(DW27=リスト!$AF$3,"OK",IF(DX27="↓リストから選択","NG","OK"))),"-")</f>
        <v>-</v>
      </c>
      <c r="EP27" s="180" t="str">
        <f>IF($B27=1,IF(Q27="","-",IF(DY27=リスト!$AF$3,"OK",IF(DZ27="↓リストから選択","NG","OK"))),"-")</f>
        <v>-</v>
      </c>
      <c r="EQ27" s="180" t="str">
        <f>IF($B27=1,IF(Q27="","-",IF(EA27=リスト!$AF$3,"OK",IF(EB27="↓リストから選択","NG","OK"))),"-")</f>
        <v>-</v>
      </c>
      <c r="ER27" s="180" t="str">
        <f>IF($B27=1,IF(Q27="","-",IF(EC27=リスト!$AF$3,"OK",IF(ED27="↓リストから選択","NG","OK"))),"-")</f>
        <v>-</v>
      </c>
      <c r="ES27" s="238" t="str">
        <f t="shared" si="67"/>
        <v>-</v>
      </c>
      <c r="EU27" s="128" t="str">
        <f t="shared" si="25"/>
        <v>○○学園</v>
      </c>
      <c r="EV27" s="122" t="str">
        <f t="shared" si="26"/>
        <v>本部施設課</v>
      </c>
      <c r="EW27" s="122" t="str">
        <f t="shared" si="27"/>
        <v>モンカ　タロウ</v>
      </c>
      <c r="EX27" s="122" t="str">
        <f t="shared" si="28"/>
        <v>03-XXXX-YYYY</v>
      </c>
      <c r="EY27" s="123" t="str">
        <f t="shared" si="29"/>
        <v>shisetsu@****.ac.jp</v>
      </c>
    </row>
    <row r="28" spans="1:155" ht="58.9" customHeight="1" thickTop="1" thickBot="1" x14ac:dyDescent="0.45">
      <c r="A28" s="220" t="s">
        <v>249</v>
      </c>
      <c r="B28" s="1">
        <f>COUNTIF(D$13:D28,D28)</f>
        <v>0</v>
      </c>
      <c r="C28" s="206" t="str">
        <f t="shared" si="0"/>
        <v>○○学園</v>
      </c>
      <c r="D28" s="207"/>
      <c r="E28" s="187"/>
      <c r="F28" s="59"/>
      <c r="G28" s="189"/>
      <c r="H28" s="23"/>
      <c r="I28" s="18"/>
      <c r="J28" s="106" t="s">
        <v>231</v>
      </c>
      <c r="K28" s="106" t="s">
        <v>231</v>
      </c>
      <c r="L28" s="106" t="s">
        <v>231</v>
      </c>
      <c r="M28" s="33"/>
      <c r="N28" s="34"/>
      <c r="O28" s="52" t="s">
        <v>313</v>
      </c>
      <c r="P28" s="52" t="s">
        <v>313</v>
      </c>
      <c r="Q28" s="78"/>
      <c r="R28" s="80" t="s">
        <v>313</v>
      </c>
      <c r="S28" s="80" t="s">
        <v>313</v>
      </c>
      <c r="T28" s="80" t="s">
        <v>313</v>
      </c>
      <c r="U28" s="80" t="s">
        <v>313</v>
      </c>
      <c r="V28" s="80" t="s">
        <v>313</v>
      </c>
      <c r="W28" s="80" t="s">
        <v>313</v>
      </c>
      <c r="X28" s="80" t="s">
        <v>313</v>
      </c>
      <c r="Y28" s="32" t="s">
        <v>231</v>
      </c>
      <c r="Z28" s="18"/>
      <c r="AA28" s="35"/>
      <c r="AB28" s="101"/>
      <c r="AC28" s="29"/>
      <c r="AD28" s="54"/>
      <c r="AE28" s="27"/>
      <c r="AF28" s="27"/>
      <c r="AG28" s="30"/>
      <c r="AH28" s="31"/>
      <c r="AI28" s="3"/>
      <c r="AJ28" s="228" t="str">
        <f t="shared" si="47"/>
        <v>-</v>
      </c>
      <c r="AK28" s="229" t="str">
        <f t="shared" si="48"/>
        <v>-</v>
      </c>
      <c r="AL28" s="229" t="str">
        <f t="shared" si="49"/>
        <v>-</v>
      </c>
      <c r="AM28" s="229" t="str">
        <f t="shared" si="50"/>
        <v>-</v>
      </c>
      <c r="AN28" s="229" t="str">
        <f t="shared" si="51"/>
        <v>-</v>
      </c>
      <c r="AO28" s="229" t="str">
        <f t="shared" si="52"/>
        <v>-</v>
      </c>
      <c r="AP28" s="230" t="str">
        <f>IF(Y28="耐震補強工事中（対象外）","-",IF(AG28=リスト!$J$9,IF(AH28="","NG","OK"),"-"))</f>
        <v>-</v>
      </c>
      <c r="AQ28" s="63"/>
      <c r="AR28" s="69" t="str">
        <f t="shared" si="7"/>
        <v>対象外</v>
      </c>
      <c r="AS28" s="71"/>
      <c r="AT28" s="70"/>
      <c r="AU28" s="72" t="str">
        <f t="shared" si="30"/>
        <v>対象外</v>
      </c>
      <c r="AV28" s="73"/>
      <c r="AW28" s="74"/>
      <c r="AX28" s="257" t="s">
        <v>231</v>
      </c>
      <c r="AY28" s="86" t="s">
        <v>313</v>
      </c>
      <c r="AZ28" s="83" t="str">
        <f t="shared" si="31"/>
        <v/>
      </c>
      <c r="BB28" s="117" t="str">
        <f t="shared" si="53"/>
        <v>-</v>
      </c>
      <c r="BC28" s="161" t="str">
        <f t="shared" si="54"/>
        <v>-</v>
      </c>
      <c r="BD28" s="162" t="str">
        <f t="shared" si="55"/>
        <v>-</v>
      </c>
      <c r="BF28" s="168">
        <v>0</v>
      </c>
      <c r="BG28" s="169">
        <v>0</v>
      </c>
      <c r="BH28" s="170">
        <v>0</v>
      </c>
      <c r="BI28" s="171">
        <v>0</v>
      </c>
      <c r="BJ28" s="169">
        <v>0</v>
      </c>
      <c r="BK28" s="170">
        <v>0</v>
      </c>
      <c r="BL28" s="171">
        <v>0</v>
      </c>
      <c r="BM28" s="169">
        <v>0</v>
      </c>
      <c r="BN28" s="170">
        <v>0</v>
      </c>
      <c r="BO28" s="171">
        <v>0</v>
      </c>
      <c r="BP28" s="169">
        <v>0</v>
      </c>
      <c r="BQ28" s="170">
        <v>0</v>
      </c>
      <c r="BR28" s="171">
        <v>0</v>
      </c>
      <c r="BS28" s="169">
        <v>0</v>
      </c>
      <c r="BT28" s="172">
        <v>0</v>
      </c>
      <c r="BV28" s="222" t="str">
        <f t="shared" si="56"/>
        <v>-</v>
      </c>
      <c r="BW28" s="223" t="str">
        <f t="shared" si="57"/>
        <v>-</v>
      </c>
      <c r="BX28" s="223" t="str">
        <f t="shared" si="58"/>
        <v>-</v>
      </c>
      <c r="BY28" s="223" t="str">
        <f t="shared" si="59"/>
        <v>-</v>
      </c>
      <c r="BZ28" s="224" t="str">
        <f t="shared" si="60"/>
        <v>-</v>
      </c>
      <c r="CA28" s="255" t="str">
        <f t="shared" si="16"/>
        <v/>
      </c>
      <c r="CB28" s="128" t="s">
        <v>231</v>
      </c>
      <c r="CC28" s="129" t="s">
        <v>231</v>
      </c>
      <c r="CD28" s="130" t="s">
        <v>231</v>
      </c>
      <c r="CE28" s="130" t="s">
        <v>231</v>
      </c>
      <c r="CF28" s="130" t="s">
        <v>231</v>
      </c>
      <c r="CG28" s="130" t="s">
        <v>231</v>
      </c>
      <c r="CH28" s="130" t="s">
        <v>231</v>
      </c>
      <c r="CI28" s="130" t="s">
        <v>231</v>
      </c>
      <c r="CJ28" s="130" t="s">
        <v>231</v>
      </c>
      <c r="CK28" s="130" t="s">
        <v>231</v>
      </c>
      <c r="CL28" s="130" t="s">
        <v>231</v>
      </c>
      <c r="CM28" s="131" t="s">
        <v>231</v>
      </c>
      <c r="CN28" s="122" t="s">
        <v>231</v>
      </c>
      <c r="CO28" s="151" t="s">
        <v>231</v>
      </c>
      <c r="CP28" s="152" t="s">
        <v>231</v>
      </c>
      <c r="CQ28" s="152" t="s">
        <v>231</v>
      </c>
      <c r="CR28" s="152" t="s">
        <v>231</v>
      </c>
      <c r="CS28" s="153" t="s">
        <v>231</v>
      </c>
      <c r="CT28" s="146" t="s">
        <v>231</v>
      </c>
      <c r="CU28" s="132" t="s">
        <v>231</v>
      </c>
      <c r="CV28" s="133" t="s">
        <v>231</v>
      </c>
      <c r="CW28" s="134" t="s">
        <v>231</v>
      </c>
      <c r="CX28" s="132" t="s">
        <v>231</v>
      </c>
      <c r="CY28" s="133" t="s">
        <v>231</v>
      </c>
      <c r="CZ28" s="134" t="s">
        <v>231</v>
      </c>
      <c r="DA28" s="132" t="s">
        <v>231</v>
      </c>
      <c r="DB28" s="133" t="s">
        <v>231</v>
      </c>
      <c r="DC28" s="134" t="s">
        <v>231</v>
      </c>
      <c r="DD28" s="132" t="s">
        <v>231</v>
      </c>
      <c r="DE28" s="133" t="s">
        <v>231</v>
      </c>
      <c r="DF28" s="149" t="s">
        <v>231</v>
      </c>
      <c r="DH28" s="222" t="str">
        <f t="shared" si="61"/>
        <v>-</v>
      </c>
      <c r="DI28" s="223" t="str">
        <f t="shared" si="62"/>
        <v>-</v>
      </c>
      <c r="DJ28" s="223" t="str">
        <f t="shared" si="63"/>
        <v>-</v>
      </c>
      <c r="DK28" s="223" t="str">
        <f t="shared" si="64"/>
        <v>-</v>
      </c>
      <c r="DL28" s="223" t="str">
        <f t="shared" si="65"/>
        <v>-</v>
      </c>
      <c r="DM28" s="224" t="str">
        <f t="shared" si="32"/>
        <v>-</v>
      </c>
      <c r="DN28" s="255" t="str">
        <f t="shared" si="22"/>
        <v/>
      </c>
      <c r="DO28" s="128" t="s">
        <v>231</v>
      </c>
      <c r="DP28" s="122" t="s">
        <v>231</v>
      </c>
      <c r="DQ28" s="122" t="s">
        <v>231</v>
      </c>
      <c r="DR28" s="122" t="s">
        <v>231</v>
      </c>
      <c r="DS28" s="122" t="s">
        <v>231</v>
      </c>
      <c r="DT28" s="122" t="s">
        <v>231</v>
      </c>
      <c r="DU28" s="122" t="s">
        <v>231</v>
      </c>
      <c r="DV28" s="122" t="s">
        <v>231</v>
      </c>
      <c r="DW28" s="122" t="s">
        <v>231</v>
      </c>
      <c r="DX28" s="122" t="s">
        <v>231</v>
      </c>
      <c r="DY28" s="122" t="s">
        <v>231</v>
      </c>
      <c r="DZ28" s="122" t="s">
        <v>231</v>
      </c>
      <c r="EA28" s="122" t="s">
        <v>231</v>
      </c>
      <c r="EB28" s="122" t="s">
        <v>231</v>
      </c>
      <c r="EC28" s="122" t="s">
        <v>231</v>
      </c>
      <c r="ED28" s="122" t="s">
        <v>231</v>
      </c>
      <c r="EE28" s="243" t="s">
        <v>231</v>
      </c>
      <c r="EF28" s="243" t="s">
        <v>231</v>
      </c>
      <c r="EG28" s="243" t="s">
        <v>231</v>
      </c>
      <c r="EH28" s="244" t="s">
        <v>231</v>
      </c>
      <c r="EJ28" s="237" t="str">
        <f t="shared" si="66"/>
        <v>-</v>
      </c>
      <c r="EK28" s="180" t="str">
        <f>IF(B28=1,IF(Q28="","-",IF(DO28=リスト!$AF$3,"OK",IF(DP28="↓リストから選択","NG","OK"))),"-")</f>
        <v>-</v>
      </c>
      <c r="EL28" s="180" t="str">
        <f>IF($B28=1,IF(Q28="","-",IF(DQ28=リスト!$AF$3,"OK",IF(DR28="↓リストから選択","NG","OK"))),"-")</f>
        <v>-</v>
      </c>
      <c r="EM28" s="180" t="str">
        <f>IF($B28=1,IF(Q28="","-",IF(DS28=リスト!$AF$3,"OK",IF(DT28="↓リストから選択","NG","OK"))),"-")</f>
        <v>-</v>
      </c>
      <c r="EN28" s="180" t="str">
        <f>IF($B28=1,IF(Q28="","-",IF(DU28=リスト!$AF$3,"OK",IF(DV28="↓リストから選択","NG","OK"))),"-")</f>
        <v>-</v>
      </c>
      <c r="EO28" s="180" t="str">
        <f>IF($B28=1,IF(Q28="","-",IF(DW28=リスト!$AF$3,"OK",IF(DX28="↓リストから選択","NG","OK"))),"-")</f>
        <v>-</v>
      </c>
      <c r="EP28" s="180" t="str">
        <f>IF($B28=1,IF(Q28="","-",IF(DY28=リスト!$AF$3,"OK",IF(DZ28="↓リストから選択","NG","OK"))),"-")</f>
        <v>-</v>
      </c>
      <c r="EQ28" s="180" t="str">
        <f>IF($B28=1,IF(Q28="","-",IF(EA28=リスト!$AF$3,"OK",IF(EB28="↓リストから選択","NG","OK"))),"-")</f>
        <v>-</v>
      </c>
      <c r="ER28" s="180" t="str">
        <f>IF($B28=1,IF(Q28="","-",IF(EC28=リスト!$AF$3,"OK",IF(ED28="↓リストから選択","NG","OK"))),"-")</f>
        <v>-</v>
      </c>
      <c r="ES28" s="238" t="str">
        <f t="shared" si="67"/>
        <v>-</v>
      </c>
      <c r="EU28" s="128" t="str">
        <f t="shared" si="25"/>
        <v>○○学園</v>
      </c>
      <c r="EV28" s="122" t="str">
        <f t="shared" si="26"/>
        <v>本部施設課</v>
      </c>
      <c r="EW28" s="122" t="str">
        <f t="shared" si="27"/>
        <v>モンカ　タロウ</v>
      </c>
      <c r="EX28" s="122" t="str">
        <f t="shared" si="28"/>
        <v>03-XXXX-YYYY</v>
      </c>
      <c r="EY28" s="123" t="str">
        <f t="shared" si="29"/>
        <v>shisetsu@****.ac.jp</v>
      </c>
    </row>
    <row r="29" spans="1:155" ht="58.9" customHeight="1" thickTop="1" thickBot="1" x14ac:dyDescent="0.45">
      <c r="A29" s="220" t="s">
        <v>249</v>
      </c>
      <c r="B29" s="1">
        <f>COUNTIF(D$13:D29,D29)</f>
        <v>0</v>
      </c>
      <c r="C29" s="206" t="str">
        <f t="shared" si="0"/>
        <v>○○学園</v>
      </c>
      <c r="D29" s="207"/>
      <c r="E29" s="187"/>
      <c r="F29" s="59"/>
      <c r="G29" s="189"/>
      <c r="H29" s="23"/>
      <c r="I29" s="18"/>
      <c r="J29" s="106" t="s">
        <v>231</v>
      </c>
      <c r="K29" s="106" t="s">
        <v>231</v>
      </c>
      <c r="L29" s="106" t="s">
        <v>231</v>
      </c>
      <c r="M29" s="24"/>
      <c r="N29" s="32"/>
      <c r="O29" s="52" t="s">
        <v>313</v>
      </c>
      <c r="P29" s="52" t="s">
        <v>313</v>
      </c>
      <c r="Q29" s="78"/>
      <c r="R29" s="80" t="s">
        <v>313</v>
      </c>
      <c r="S29" s="80" t="s">
        <v>313</v>
      </c>
      <c r="T29" s="80" t="s">
        <v>313</v>
      </c>
      <c r="U29" s="80" t="s">
        <v>313</v>
      </c>
      <c r="V29" s="80" t="s">
        <v>313</v>
      </c>
      <c r="W29" s="80" t="s">
        <v>313</v>
      </c>
      <c r="X29" s="80" t="s">
        <v>313</v>
      </c>
      <c r="Y29" s="32" t="s">
        <v>231</v>
      </c>
      <c r="Z29" s="18"/>
      <c r="AA29" s="26"/>
      <c r="AB29" s="101"/>
      <c r="AC29" s="29"/>
      <c r="AD29" s="54"/>
      <c r="AE29" s="27"/>
      <c r="AF29" s="27"/>
      <c r="AG29" s="30"/>
      <c r="AH29" s="31"/>
      <c r="AI29" s="3"/>
      <c r="AJ29" s="228" t="str">
        <f t="shared" si="47"/>
        <v>-</v>
      </c>
      <c r="AK29" s="229" t="str">
        <f t="shared" si="48"/>
        <v>-</v>
      </c>
      <c r="AL29" s="229" t="str">
        <f t="shared" si="49"/>
        <v>-</v>
      </c>
      <c r="AM29" s="229" t="str">
        <f t="shared" si="50"/>
        <v>-</v>
      </c>
      <c r="AN29" s="229" t="str">
        <f t="shared" si="51"/>
        <v>-</v>
      </c>
      <c r="AO29" s="229" t="str">
        <f t="shared" si="52"/>
        <v>-</v>
      </c>
      <c r="AP29" s="230" t="str">
        <f>IF(Y29="耐震補強工事中（対象外）","-",IF(AG29=リスト!$J$9,IF(AH29="","NG","OK"),"-"))</f>
        <v>-</v>
      </c>
      <c r="AQ29" s="63"/>
      <c r="AR29" s="69" t="str">
        <f t="shared" si="7"/>
        <v>対象外</v>
      </c>
      <c r="AS29" s="71"/>
      <c r="AT29" s="70"/>
      <c r="AU29" s="72" t="str">
        <f t="shared" si="30"/>
        <v>対象外</v>
      </c>
      <c r="AV29" s="73"/>
      <c r="AW29" s="74"/>
      <c r="AX29" s="257" t="s">
        <v>231</v>
      </c>
      <c r="AY29" s="86" t="s">
        <v>313</v>
      </c>
      <c r="AZ29" s="83" t="str">
        <f t="shared" si="31"/>
        <v/>
      </c>
      <c r="BB29" s="117" t="str">
        <f t="shared" si="53"/>
        <v>-</v>
      </c>
      <c r="BC29" s="161" t="str">
        <f t="shared" si="54"/>
        <v>-</v>
      </c>
      <c r="BD29" s="162" t="str">
        <f t="shared" si="55"/>
        <v>-</v>
      </c>
      <c r="BF29" s="168">
        <v>0</v>
      </c>
      <c r="BG29" s="169">
        <v>0</v>
      </c>
      <c r="BH29" s="170">
        <v>0</v>
      </c>
      <c r="BI29" s="171">
        <v>0</v>
      </c>
      <c r="BJ29" s="169">
        <v>0</v>
      </c>
      <c r="BK29" s="170">
        <v>0</v>
      </c>
      <c r="BL29" s="171">
        <v>0</v>
      </c>
      <c r="BM29" s="169">
        <v>0</v>
      </c>
      <c r="BN29" s="170">
        <v>0</v>
      </c>
      <c r="BO29" s="171">
        <v>0</v>
      </c>
      <c r="BP29" s="169">
        <v>0</v>
      </c>
      <c r="BQ29" s="170">
        <v>0</v>
      </c>
      <c r="BR29" s="171">
        <v>0</v>
      </c>
      <c r="BS29" s="169">
        <v>0</v>
      </c>
      <c r="BT29" s="172">
        <v>0</v>
      </c>
      <c r="BV29" s="222" t="str">
        <f t="shared" si="56"/>
        <v>-</v>
      </c>
      <c r="BW29" s="223" t="str">
        <f t="shared" si="57"/>
        <v>-</v>
      </c>
      <c r="BX29" s="223" t="str">
        <f t="shared" si="58"/>
        <v>-</v>
      </c>
      <c r="BY29" s="223" t="str">
        <f t="shared" si="59"/>
        <v>-</v>
      </c>
      <c r="BZ29" s="224" t="str">
        <f t="shared" si="60"/>
        <v>-</v>
      </c>
      <c r="CA29" s="255" t="str">
        <f t="shared" si="16"/>
        <v/>
      </c>
      <c r="CB29" s="128" t="s">
        <v>231</v>
      </c>
      <c r="CC29" s="129" t="s">
        <v>231</v>
      </c>
      <c r="CD29" s="130" t="s">
        <v>231</v>
      </c>
      <c r="CE29" s="130" t="s">
        <v>231</v>
      </c>
      <c r="CF29" s="130" t="s">
        <v>231</v>
      </c>
      <c r="CG29" s="130" t="s">
        <v>231</v>
      </c>
      <c r="CH29" s="130" t="s">
        <v>231</v>
      </c>
      <c r="CI29" s="130" t="s">
        <v>231</v>
      </c>
      <c r="CJ29" s="130" t="s">
        <v>231</v>
      </c>
      <c r="CK29" s="130" t="s">
        <v>231</v>
      </c>
      <c r="CL29" s="130" t="s">
        <v>231</v>
      </c>
      <c r="CM29" s="131" t="s">
        <v>231</v>
      </c>
      <c r="CN29" s="122" t="s">
        <v>231</v>
      </c>
      <c r="CO29" s="151" t="s">
        <v>231</v>
      </c>
      <c r="CP29" s="152" t="s">
        <v>231</v>
      </c>
      <c r="CQ29" s="152" t="s">
        <v>231</v>
      </c>
      <c r="CR29" s="152" t="s">
        <v>231</v>
      </c>
      <c r="CS29" s="153" t="s">
        <v>231</v>
      </c>
      <c r="CT29" s="146" t="s">
        <v>231</v>
      </c>
      <c r="CU29" s="132" t="s">
        <v>231</v>
      </c>
      <c r="CV29" s="133" t="s">
        <v>231</v>
      </c>
      <c r="CW29" s="134" t="s">
        <v>231</v>
      </c>
      <c r="CX29" s="132" t="s">
        <v>231</v>
      </c>
      <c r="CY29" s="133" t="s">
        <v>231</v>
      </c>
      <c r="CZ29" s="134" t="s">
        <v>231</v>
      </c>
      <c r="DA29" s="132" t="s">
        <v>231</v>
      </c>
      <c r="DB29" s="133" t="s">
        <v>231</v>
      </c>
      <c r="DC29" s="134" t="s">
        <v>231</v>
      </c>
      <c r="DD29" s="132" t="s">
        <v>231</v>
      </c>
      <c r="DE29" s="133" t="s">
        <v>231</v>
      </c>
      <c r="DF29" s="149" t="s">
        <v>231</v>
      </c>
      <c r="DH29" s="222" t="str">
        <f t="shared" si="61"/>
        <v>-</v>
      </c>
      <c r="DI29" s="223" t="str">
        <f t="shared" si="62"/>
        <v>-</v>
      </c>
      <c r="DJ29" s="223" t="str">
        <f t="shared" si="63"/>
        <v>-</v>
      </c>
      <c r="DK29" s="223" t="str">
        <f t="shared" si="64"/>
        <v>-</v>
      </c>
      <c r="DL29" s="223" t="str">
        <f t="shared" si="65"/>
        <v>-</v>
      </c>
      <c r="DM29" s="224" t="str">
        <f t="shared" si="32"/>
        <v>-</v>
      </c>
      <c r="DN29" s="255" t="str">
        <f t="shared" si="22"/>
        <v/>
      </c>
      <c r="DO29" s="128" t="s">
        <v>231</v>
      </c>
      <c r="DP29" s="122" t="s">
        <v>231</v>
      </c>
      <c r="DQ29" s="122" t="s">
        <v>231</v>
      </c>
      <c r="DR29" s="122" t="s">
        <v>231</v>
      </c>
      <c r="DS29" s="122" t="s">
        <v>231</v>
      </c>
      <c r="DT29" s="122" t="s">
        <v>231</v>
      </c>
      <c r="DU29" s="122" t="s">
        <v>231</v>
      </c>
      <c r="DV29" s="122" t="s">
        <v>231</v>
      </c>
      <c r="DW29" s="122" t="s">
        <v>231</v>
      </c>
      <c r="DX29" s="122" t="s">
        <v>231</v>
      </c>
      <c r="DY29" s="122" t="s">
        <v>231</v>
      </c>
      <c r="DZ29" s="122" t="s">
        <v>231</v>
      </c>
      <c r="EA29" s="122" t="s">
        <v>231</v>
      </c>
      <c r="EB29" s="122" t="s">
        <v>231</v>
      </c>
      <c r="EC29" s="122" t="s">
        <v>231</v>
      </c>
      <c r="ED29" s="122" t="s">
        <v>231</v>
      </c>
      <c r="EE29" s="243" t="s">
        <v>231</v>
      </c>
      <c r="EF29" s="243" t="s">
        <v>231</v>
      </c>
      <c r="EG29" s="243" t="s">
        <v>231</v>
      </c>
      <c r="EH29" s="244" t="s">
        <v>231</v>
      </c>
      <c r="EJ29" s="237" t="str">
        <f t="shared" si="66"/>
        <v>-</v>
      </c>
      <c r="EK29" s="180" t="str">
        <f>IF(B29=1,IF(Q29="","-",IF(DO29=リスト!$AF$3,"OK",IF(DP29="↓リストから選択","NG","OK"))),"-")</f>
        <v>-</v>
      </c>
      <c r="EL29" s="180" t="str">
        <f>IF($B29=1,IF(Q29="","-",IF(DQ29=リスト!$AF$3,"OK",IF(DR29="↓リストから選択","NG","OK"))),"-")</f>
        <v>-</v>
      </c>
      <c r="EM29" s="180" t="str">
        <f>IF($B29=1,IF(Q29="","-",IF(DS29=リスト!$AF$3,"OK",IF(DT29="↓リストから選択","NG","OK"))),"-")</f>
        <v>-</v>
      </c>
      <c r="EN29" s="180" t="str">
        <f>IF($B29=1,IF(Q29="","-",IF(DU29=リスト!$AF$3,"OK",IF(DV29="↓リストから選択","NG","OK"))),"-")</f>
        <v>-</v>
      </c>
      <c r="EO29" s="180" t="str">
        <f>IF($B29=1,IF(Q29="","-",IF(DW29=リスト!$AF$3,"OK",IF(DX29="↓リストから選択","NG","OK"))),"-")</f>
        <v>-</v>
      </c>
      <c r="EP29" s="180" t="str">
        <f>IF($B29=1,IF(Q29="","-",IF(DY29=リスト!$AF$3,"OK",IF(DZ29="↓リストから選択","NG","OK"))),"-")</f>
        <v>-</v>
      </c>
      <c r="EQ29" s="180" t="str">
        <f>IF($B29=1,IF(Q29="","-",IF(EA29=リスト!$AF$3,"OK",IF(EB29="↓リストから選択","NG","OK"))),"-")</f>
        <v>-</v>
      </c>
      <c r="ER29" s="180" t="str">
        <f>IF($B29=1,IF(Q29="","-",IF(EC29=リスト!$AF$3,"OK",IF(ED29="↓リストから選択","NG","OK"))),"-")</f>
        <v>-</v>
      </c>
      <c r="ES29" s="238" t="str">
        <f t="shared" si="67"/>
        <v>-</v>
      </c>
      <c r="EU29" s="128" t="str">
        <f t="shared" si="25"/>
        <v>○○学園</v>
      </c>
      <c r="EV29" s="122" t="str">
        <f t="shared" si="26"/>
        <v>本部施設課</v>
      </c>
      <c r="EW29" s="122" t="str">
        <f t="shared" si="27"/>
        <v>モンカ　タロウ</v>
      </c>
      <c r="EX29" s="122" t="str">
        <f t="shared" si="28"/>
        <v>03-XXXX-YYYY</v>
      </c>
      <c r="EY29" s="123" t="str">
        <f t="shared" si="29"/>
        <v>shisetsu@****.ac.jp</v>
      </c>
    </row>
    <row r="30" spans="1:155" ht="58.9" customHeight="1" thickTop="1" thickBot="1" x14ac:dyDescent="0.45">
      <c r="A30" s="220" t="s">
        <v>249</v>
      </c>
      <c r="B30" s="1">
        <f>COUNTIF(D$13:D30,D30)</f>
        <v>0</v>
      </c>
      <c r="C30" s="206" t="str">
        <f t="shared" si="0"/>
        <v>○○学園</v>
      </c>
      <c r="D30" s="207"/>
      <c r="E30" s="187"/>
      <c r="F30" s="59"/>
      <c r="G30" s="189"/>
      <c r="H30" s="23"/>
      <c r="I30" s="18"/>
      <c r="J30" s="106" t="s">
        <v>231</v>
      </c>
      <c r="K30" s="106" t="s">
        <v>231</v>
      </c>
      <c r="L30" s="106" t="s">
        <v>231</v>
      </c>
      <c r="M30" s="24"/>
      <c r="N30" s="32"/>
      <c r="O30" s="52" t="s">
        <v>313</v>
      </c>
      <c r="P30" s="52" t="s">
        <v>313</v>
      </c>
      <c r="Q30" s="78"/>
      <c r="R30" s="80" t="s">
        <v>313</v>
      </c>
      <c r="S30" s="80" t="s">
        <v>313</v>
      </c>
      <c r="T30" s="80" t="s">
        <v>313</v>
      </c>
      <c r="U30" s="80" t="s">
        <v>313</v>
      </c>
      <c r="V30" s="80" t="s">
        <v>313</v>
      </c>
      <c r="W30" s="80" t="s">
        <v>313</v>
      </c>
      <c r="X30" s="80" t="s">
        <v>313</v>
      </c>
      <c r="Y30" s="32" t="s">
        <v>231</v>
      </c>
      <c r="Z30" s="18"/>
      <c r="AA30" s="26"/>
      <c r="AB30" s="101"/>
      <c r="AC30" s="29"/>
      <c r="AD30" s="54"/>
      <c r="AE30" s="27"/>
      <c r="AF30" s="27"/>
      <c r="AG30" s="30"/>
      <c r="AH30" s="31"/>
      <c r="AI30" s="3"/>
      <c r="AJ30" s="228" t="str">
        <f t="shared" si="47"/>
        <v>-</v>
      </c>
      <c r="AK30" s="229" t="str">
        <f t="shared" si="48"/>
        <v>-</v>
      </c>
      <c r="AL30" s="229" t="str">
        <f t="shared" si="49"/>
        <v>-</v>
      </c>
      <c r="AM30" s="229" t="str">
        <f t="shared" si="50"/>
        <v>-</v>
      </c>
      <c r="AN30" s="229" t="str">
        <f t="shared" si="51"/>
        <v>-</v>
      </c>
      <c r="AO30" s="229" t="str">
        <f t="shared" si="52"/>
        <v>-</v>
      </c>
      <c r="AP30" s="230" t="str">
        <f>IF(Y30="耐震補強工事中（対象外）","-",IF(AG30=リスト!$J$9,IF(AH30="","NG","OK"),"-"))</f>
        <v>-</v>
      </c>
      <c r="AQ30" s="63"/>
      <c r="AR30" s="69" t="str">
        <f t="shared" si="7"/>
        <v>対象外</v>
      </c>
      <c r="AS30" s="71"/>
      <c r="AT30" s="70"/>
      <c r="AU30" s="72" t="str">
        <f t="shared" si="30"/>
        <v>対象外</v>
      </c>
      <c r="AV30" s="73"/>
      <c r="AW30" s="74"/>
      <c r="AX30" s="257" t="s">
        <v>231</v>
      </c>
      <c r="AY30" s="86" t="s">
        <v>313</v>
      </c>
      <c r="AZ30" s="83" t="str">
        <f t="shared" si="31"/>
        <v/>
      </c>
      <c r="BB30" s="117" t="str">
        <f t="shared" si="53"/>
        <v>-</v>
      </c>
      <c r="BC30" s="161" t="str">
        <f t="shared" si="54"/>
        <v>-</v>
      </c>
      <c r="BD30" s="162" t="str">
        <f t="shared" si="55"/>
        <v>-</v>
      </c>
      <c r="BF30" s="168">
        <v>0</v>
      </c>
      <c r="BG30" s="169">
        <v>0</v>
      </c>
      <c r="BH30" s="170">
        <v>0</v>
      </c>
      <c r="BI30" s="171">
        <v>0</v>
      </c>
      <c r="BJ30" s="169">
        <v>0</v>
      </c>
      <c r="BK30" s="170">
        <v>0</v>
      </c>
      <c r="BL30" s="171">
        <v>0</v>
      </c>
      <c r="BM30" s="169">
        <v>0</v>
      </c>
      <c r="BN30" s="170">
        <v>0</v>
      </c>
      <c r="BO30" s="171">
        <v>0</v>
      </c>
      <c r="BP30" s="169">
        <v>0</v>
      </c>
      <c r="BQ30" s="170">
        <v>0</v>
      </c>
      <c r="BR30" s="171">
        <v>0</v>
      </c>
      <c r="BS30" s="169">
        <v>0</v>
      </c>
      <c r="BT30" s="172">
        <v>0</v>
      </c>
      <c r="BV30" s="222" t="str">
        <f t="shared" si="56"/>
        <v>-</v>
      </c>
      <c r="BW30" s="223" t="str">
        <f t="shared" si="57"/>
        <v>-</v>
      </c>
      <c r="BX30" s="223" t="str">
        <f t="shared" si="58"/>
        <v>-</v>
      </c>
      <c r="BY30" s="223" t="str">
        <f t="shared" si="59"/>
        <v>-</v>
      </c>
      <c r="BZ30" s="224" t="str">
        <f t="shared" si="60"/>
        <v>-</v>
      </c>
      <c r="CA30" s="255" t="str">
        <f t="shared" si="16"/>
        <v/>
      </c>
      <c r="CB30" s="128" t="s">
        <v>231</v>
      </c>
      <c r="CC30" s="129" t="s">
        <v>231</v>
      </c>
      <c r="CD30" s="130" t="s">
        <v>231</v>
      </c>
      <c r="CE30" s="130" t="s">
        <v>231</v>
      </c>
      <c r="CF30" s="130" t="s">
        <v>231</v>
      </c>
      <c r="CG30" s="130" t="s">
        <v>231</v>
      </c>
      <c r="CH30" s="130" t="s">
        <v>231</v>
      </c>
      <c r="CI30" s="130" t="s">
        <v>231</v>
      </c>
      <c r="CJ30" s="130" t="s">
        <v>231</v>
      </c>
      <c r="CK30" s="130" t="s">
        <v>231</v>
      </c>
      <c r="CL30" s="130" t="s">
        <v>231</v>
      </c>
      <c r="CM30" s="131" t="s">
        <v>231</v>
      </c>
      <c r="CN30" s="122" t="s">
        <v>231</v>
      </c>
      <c r="CO30" s="151" t="s">
        <v>231</v>
      </c>
      <c r="CP30" s="152" t="s">
        <v>231</v>
      </c>
      <c r="CQ30" s="152" t="s">
        <v>231</v>
      </c>
      <c r="CR30" s="152" t="s">
        <v>231</v>
      </c>
      <c r="CS30" s="153" t="s">
        <v>231</v>
      </c>
      <c r="CT30" s="146" t="s">
        <v>231</v>
      </c>
      <c r="CU30" s="132" t="s">
        <v>231</v>
      </c>
      <c r="CV30" s="133" t="s">
        <v>231</v>
      </c>
      <c r="CW30" s="134" t="s">
        <v>231</v>
      </c>
      <c r="CX30" s="132" t="s">
        <v>231</v>
      </c>
      <c r="CY30" s="133" t="s">
        <v>231</v>
      </c>
      <c r="CZ30" s="134" t="s">
        <v>231</v>
      </c>
      <c r="DA30" s="132" t="s">
        <v>231</v>
      </c>
      <c r="DB30" s="133" t="s">
        <v>231</v>
      </c>
      <c r="DC30" s="134" t="s">
        <v>231</v>
      </c>
      <c r="DD30" s="132" t="s">
        <v>231</v>
      </c>
      <c r="DE30" s="133" t="s">
        <v>231</v>
      </c>
      <c r="DF30" s="149" t="s">
        <v>231</v>
      </c>
      <c r="DH30" s="222" t="str">
        <f t="shared" si="61"/>
        <v>-</v>
      </c>
      <c r="DI30" s="223" t="str">
        <f t="shared" si="62"/>
        <v>-</v>
      </c>
      <c r="DJ30" s="223" t="str">
        <f t="shared" si="63"/>
        <v>-</v>
      </c>
      <c r="DK30" s="223" t="str">
        <f t="shared" si="64"/>
        <v>-</v>
      </c>
      <c r="DL30" s="223" t="str">
        <f t="shared" si="65"/>
        <v>-</v>
      </c>
      <c r="DM30" s="224" t="str">
        <f t="shared" si="32"/>
        <v>-</v>
      </c>
      <c r="DN30" s="255" t="str">
        <f t="shared" si="22"/>
        <v/>
      </c>
      <c r="DO30" s="128" t="s">
        <v>231</v>
      </c>
      <c r="DP30" s="122" t="s">
        <v>231</v>
      </c>
      <c r="DQ30" s="122" t="s">
        <v>231</v>
      </c>
      <c r="DR30" s="122" t="s">
        <v>231</v>
      </c>
      <c r="DS30" s="122" t="s">
        <v>231</v>
      </c>
      <c r="DT30" s="122" t="s">
        <v>231</v>
      </c>
      <c r="DU30" s="122" t="s">
        <v>231</v>
      </c>
      <c r="DV30" s="122" t="s">
        <v>231</v>
      </c>
      <c r="DW30" s="122" t="s">
        <v>231</v>
      </c>
      <c r="DX30" s="122" t="s">
        <v>231</v>
      </c>
      <c r="DY30" s="122" t="s">
        <v>231</v>
      </c>
      <c r="DZ30" s="122" t="s">
        <v>231</v>
      </c>
      <c r="EA30" s="122" t="s">
        <v>231</v>
      </c>
      <c r="EB30" s="122" t="s">
        <v>231</v>
      </c>
      <c r="EC30" s="122" t="s">
        <v>231</v>
      </c>
      <c r="ED30" s="122" t="s">
        <v>231</v>
      </c>
      <c r="EE30" s="243" t="s">
        <v>231</v>
      </c>
      <c r="EF30" s="243" t="s">
        <v>231</v>
      </c>
      <c r="EG30" s="243" t="s">
        <v>231</v>
      </c>
      <c r="EH30" s="244" t="s">
        <v>231</v>
      </c>
      <c r="EJ30" s="237" t="str">
        <f t="shared" si="66"/>
        <v>-</v>
      </c>
      <c r="EK30" s="180" t="str">
        <f>IF(B30=1,IF(Q30="","-",IF(DO30=リスト!$AF$3,"OK",IF(DP30="↓リストから選択","NG","OK"))),"-")</f>
        <v>-</v>
      </c>
      <c r="EL30" s="180" t="str">
        <f>IF($B30=1,IF(Q30="","-",IF(DQ30=リスト!$AF$3,"OK",IF(DR30="↓リストから選択","NG","OK"))),"-")</f>
        <v>-</v>
      </c>
      <c r="EM30" s="180" t="str">
        <f>IF($B30=1,IF(Q30="","-",IF(DS30=リスト!$AF$3,"OK",IF(DT30="↓リストから選択","NG","OK"))),"-")</f>
        <v>-</v>
      </c>
      <c r="EN30" s="180" t="str">
        <f>IF($B30=1,IF(Q30="","-",IF(DU30=リスト!$AF$3,"OK",IF(DV30="↓リストから選択","NG","OK"))),"-")</f>
        <v>-</v>
      </c>
      <c r="EO30" s="180" t="str">
        <f>IF($B30=1,IF(Q30="","-",IF(DW30=リスト!$AF$3,"OK",IF(DX30="↓リストから選択","NG","OK"))),"-")</f>
        <v>-</v>
      </c>
      <c r="EP30" s="180" t="str">
        <f>IF($B30=1,IF(Q30="","-",IF(DY30=リスト!$AF$3,"OK",IF(DZ30="↓リストから選択","NG","OK"))),"-")</f>
        <v>-</v>
      </c>
      <c r="EQ30" s="180" t="str">
        <f>IF($B30=1,IF(Q30="","-",IF(EA30=リスト!$AF$3,"OK",IF(EB30="↓リストから選択","NG","OK"))),"-")</f>
        <v>-</v>
      </c>
      <c r="ER30" s="180" t="str">
        <f>IF($B30=1,IF(Q30="","-",IF(EC30=リスト!$AF$3,"OK",IF(ED30="↓リストから選択","NG","OK"))),"-")</f>
        <v>-</v>
      </c>
      <c r="ES30" s="238" t="str">
        <f t="shared" si="67"/>
        <v>-</v>
      </c>
      <c r="EU30" s="128" t="str">
        <f t="shared" si="25"/>
        <v>○○学園</v>
      </c>
      <c r="EV30" s="122" t="str">
        <f t="shared" si="26"/>
        <v>本部施設課</v>
      </c>
      <c r="EW30" s="122" t="str">
        <f t="shared" si="27"/>
        <v>モンカ　タロウ</v>
      </c>
      <c r="EX30" s="122" t="str">
        <f t="shared" si="28"/>
        <v>03-XXXX-YYYY</v>
      </c>
      <c r="EY30" s="123" t="str">
        <f t="shared" si="29"/>
        <v>shisetsu@****.ac.jp</v>
      </c>
    </row>
    <row r="31" spans="1:155" ht="58.9" customHeight="1" thickTop="1" thickBot="1" x14ac:dyDescent="0.45">
      <c r="A31" s="220" t="s">
        <v>249</v>
      </c>
      <c r="B31" s="1">
        <f>COUNTIF(D$13:D31,D31)</f>
        <v>0</v>
      </c>
      <c r="C31" s="206" t="str">
        <f t="shared" si="0"/>
        <v>○○学園</v>
      </c>
      <c r="D31" s="207"/>
      <c r="E31" s="187"/>
      <c r="F31" s="59"/>
      <c r="G31" s="189"/>
      <c r="H31" s="23"/>
      <c r="I31" s="18"/>
      <c r="J31" s="106" t="s">
        <v>231</v>
      </c>
      <c r="K31" s="106" t="s">
        <v>231</v>
      </c>
      <c r="L31" s="106" t="s">
        <v>231</v>
      </c>
      <c r="M31" s="24"/>
      <c r="N31" s="32"/>
      <c r="O31" s="52" t="s">
        <v>313</v>
      </c>
      <c r="P31" s="52" t="s">
        <v>313</v>
      </c>
      <c r="Q31" s="78"/>
      <c r="R31" s="80" t="s">
        <v>313</v>
      </c>
      <c r="S31" s="80" t="s">
        <v>313</v>
      </c>
      <c r="T31" s="80" t="s">
        <v>313</v>
      </c>
      <c r="U31" s="80" t="s">
        <v>313</v>
      </c>
      <c r="V31" s="80" t="s">
        <v>313</v>
      </c>
      <c r="W31" s="80" t="s">
        <v>313</v>
      </c>
      <c r="X31" s="80" t="s">
        <v>313</v>
      </c>
      <c r="Y31" s="32" t="s">
        <v>231</v>
      </c>
      <c r="Z31" s="18"/>
      <c r="AA31" s="26"/>
      <c r="AB31" s="101"/>
      <c r="AC31" s="29"/>
      <c r="AD31" s="54"/>
      <c r="AE31" s="27"/>
      <c r="AF31" s="27"/>
      <c r="AG31" s="30"/>
      <c r="AH31" s="31"/>
      <c r="AI31" s="3"/>
      <c r="AJ31" s="228" t="str">
        <f t="shared" si="47"/>
        <v>-</v>
      </c>
      <c r="AK31" s="229" t="str">
        <f t="shared" si="48"/>
        <v>-</v>
      </c>
      <c r="AL31" s="229" t="str">
        <f t="shared" si="49"/>
        <v>-</v>
      </c>
      <c r="AM31" s="229" t="str">
        <f t="shared" si="50"/>
        <v>-</v>
      </c>
      <c r="AN31" s="229" t="str">
        <f t="shared" si="51"/>
        <v>-</v>
      </c>
      <c r="AO31" s="229" t="str">
        <f t="shared" si="52"/>
        <v>-</v>
      </c>
      <c r="AP31" s="230" t="str">
        <f>IF(Y31="耐震補強工事中（対象外）","-",IF(AG31=リスト!$J$9,IF(AH31="","NG","OK"),"-"))</f>
        <v>-</v>
      </c>
      <c r="AQ31" s="63"/>
      <c r="AR31" s="69" t="str">
        <f t="shared" si="7"/>
        <v>対象外</v>
      </c>
      <c r="AS31" s="71"/>
      <c r="AT31" s="70"/>
      <c r="AU31" s="72" t="str">
        <f t="shared" si="30"/>
        <v>対象外</v>
      </c>
      <c r="AV31" s="73"/>
      <c r="AW31" s="74"/>
      <c r="AX31" s="257" t="s">
        <v>231</v>
      </c>
      <c r="AY31" s="86" t="s">
        <v>313</v>
      </c>
      <c r="AZ31" s="83" t="str">
        <f t="shared" si="31"/>
        <v/>
      </c>
      <c r="BB31" s="117" t="str">
        <f t="shared" si="53"/>
        <v>-</v>
      </c>
      <c r="BC31" s="161" t="str">
        <f t="shared" si="54"/>
        <v>-</v>
      </c>
      <c r="BD31" s="162" t="str">
        <f t="shared" si="55"/>
        <v>-</v>
      </c>
      <c r="BF31" s="168">
        <v>0</v>
      </c>
      <c r="BG31" s="169">
        <v>0</v>
      </c>
      <c r="BH31" s="170">
        <v>0</v>
      </c>
      <c r="BI31" s="171">
        <v>0</v>
      </c>
      <c r="BJ31" s="169">
        <v>0</v>
      </c>
      <c r="BK31" s="170">
        <v>0</v>
      </c>
      <c r="BL31" s="171">
        <v>0</v>
      </c>
      <c r="BM31" s="169">
        <v>0</v>
      </c>
      <c r="BN31" s="170">
        <v>0</v>
      </c>
      <c r="BO31" s="171">
        <v>0</v>
      </c>
      <c r="BP31" s="169">
        <v>0</v>
      </c>
      <c r="BQ31" s="170">
        <v>0</v>
      </c>
      <c r="BR31" s="171">
        <v>0</v>
      </c>
      <c r="BS31" s="169">
        <v>0</v>
      </c>
      <c r="BT31" s="172">
        <v>0</v>
      </c>
      <c r="BV31" s="222" t="str">
        <f t="shared" si="56"/>
        <v>-</v>
      </c>
      <c r="BW31" s="223" t="str">
        <f t="shared" si="57"/>
        <v>-</v>
      </c>
      <c r="BX31" s="223" t="str">
        <f t="shared" si="58"/>
        <v>-</v>
      </c>
      <c r="BY31" s="223" t="str">
        <f t="shared" si="59"/>
        <v>-</v>
      </c>
      <c r="BZ31" s="224" t="str">
        <f t="shared" si="60"/>
        <v>-</v>
      </c>
      <c r="CA31" s="255" t="str">
        <f t="shared" si="16"/>
        <v/>
      </c>
      <c r="CB31" s="128" t="s">
        <v>231</v>
      </c>
      <c r="CC31" s="129" t="s">
        <v>231</v>
      </c>
      <c r="CD31" s="130" t="s">
        <v>231</v>
      </c>
      <c r="CE31" s="130" t="s">
        <v>231</v>
      </c>
      <c r="CF31" s="130" t="s">
        <v>231</v>
      </c>
      <c r="CG31" s="130" t="s">
        <v>231</v>
      </c>
      <c r="CH31" s="130" t="s">
        <v>231</v>
      </c>
      <c r="CI31" s="130" t="s">
        <v>231</v>
      </c>
      <c r="CJ31" s="130" t="s">
        <v>231</v>
      </c>
      <c r="CK31" s="130" t="s">
        <v>231</v>
      </c>
      <c r="CL31" s="130" t="s">
        <v>231</v>
      </c>
      <c r="CM31" s="131" t="s">
        <v>231</v>
      </c>
      <c r="CN31" s="122" t="s">
        <v>231</v>
      </c>
      <c r="CO31" s="151" t="s">
        <v>231</v>
      </c>
      <c r="CP31" s="152" t="s">
        <v>231</v>
      </c>
      <c r="CQ31" s="152" t="s">
        <v>231</v>
      </c>
      <c r="CR31" s="152" t="s">
        <v>231</v>
      </c>
      <c r="CS31" s="153" t="s">
        <v>231</v>
      </c>
      <c r="CT31" s="146" t="s">
        <v>231</v>
      </c>
      <c r="CU31" s="132" t="s">
        <v>231</v>
      </c>
      <c r="CV31" s="133" t="s">
        <v>231</v>
      </c>
      <c r="CW31" s="134" t="s">
        <v>231</v>
      </c>
      <c r="CX31" s="132" t="s">
        <v>231</v>
      </c>
      <c r="CY31" s="133" t="s">
        <v>231</v>
      </c>
      <c r="CZ31" s="134" t="s">
        <v>231</v>
      </c>
      <c r="DA31" s="132" t="s">
        <v>231</v>
      </c>
      <c r="DB31" s="133" t="s">
        <v>231</v>
      </c>
      <c r="DC31" s="134" t="s">
        <v>231</v>
      </c>
      <c r="DD31" s="132" t="s">
        <v>231</v>
      </c>
      <c r="DE31" s="133" t="s">
        <v>231</v>
      </c>
      <c r="DF31" s="149" t="s">
        <v>231</v>
      </c>
      <c r="DH31" s="222" t="str">
        <f t="shared" si="61"/>
        <v>-</v>
      </c>
      <c r="DI31" s="223" t="str">
        <f t="shared" si="62"/>
        <v>-</v>
      </c>
      <c r="DJ31" s="223" t="str">
        <f t="shared" si="63"/>
        <v>-</v>
      </c>
      <c r="DK31" s="223" t="str">
        <f t="shared" si="64"/>
        <v>-</v>
      </c>
      <c r="DL31" s="223" t="str">
        <f t="shared" si="65"/>
        <v>-</v>
      </c>
      <c r="DM31" s="224" t="str">
        <f t="shared" si="32"/>
        <v>-</v>
      </c>
      <c r="DN31" s="255" t="str">
        <f t="shared" si="22"/>
        <v/>
      </c>
      <c r="DO31" s="128" t="s">
        <v>231</v>
      </c>
      <c r="DP31" s="122" t="s">
        <v>231</v>
      </c>
      <c r="DQ31" s="122" t="s">
        <v>231</v>
      </c>
      <c r="DR31" s="122" t="s">
        <v>231</v>
      </c>
      <c r="DS31" s="122" t="s">
        <v>231</v>
      </c>
      <c r="DT31" s="122" t="s">
        <v>231</v>
      </c>
      <c r="DU31" s="122" t="s">
        <v>231</v>
      </c>
      <c r="DV31" s="122" t="s">
        <v>231</v>
      </c>
      <c r="DW31" s="122" t="s">
        <v>231</v>
      </c>
      <c r="DX31" s="122" t="s">
        <v>231</v>
      </c>
      <c r="DY31" s="122" t="s">
        <v>231</v>
      </c>
      <c r="DZ31" s="122" t="s">
        <v>231</v>
      </c>
      <c r="EA31" s="122" t="s">
        <v>231</v>
      </c>
      <c r="EB31" s="122" t="s">
        <v>231</v>
      </c>
      <c r="EC31" s="122" t="s">
        <v>231</v>
      </c>
      <c r="ED31" s="122" t="s">
        <v>231</v>
      </c>
      <c r="EE31" s="243" t="s">
        <v>231</v>
      </c>
      <c r="EF31" s="243" t="s">
        <v>231</v>
      </c>
      <c r="EG31" s="243" t="s">
        <v>231</v>
      </c>
      <c r="EH31" s="244" t="s">
        <v>231</v>
      </c>
      <c r="EJ31" s="237" t="str">
        <f t="shared" si="66"/>
        <v>-</v>
      </c>
      <c r="EK31" s="180" t="str">
        <f>IF(B31=1,IF(Q31="","-",IF(DO31=リスト!$AF$3,"OK",IF(DP31="↓リストから選択","NG","OK"))),"-")</f>
        <v>-</v>
      </c>
      <c r="EL31" s="180" t="str">
        <f>IF($B31=1,IF(Q31="","-",IF(DQ31=リスト!$AF$3,"OK",IF(DR31="↓リストから選択","NG","OK"))),"-")</f>
        <v>-</v>
      </c>
      <c r="EM31" s="180" t="str">
        <f>IF($B31=1,IF(Q31="","-",IF(DS31=リスト!$AF$3,"OK",IF(DT31="↓リストから選択","NG","OK"))),"-")</f>
        <v>-</v>
      </c>
      <c r="EN31" s="180" t="str">
        <f>IF($B31=1,IF(Q31="","-",IF(DU31=リスト!$AF$3,"OK",IF(DV31="↓リストから選択","NG","OK"))),"-")</f>
        <v>-</v>
      </c>
      <c r="EO31" s="180" t="str">
        <f>IF($B31=1,IF(Q31="","-",IF(DW31=リスト!$AF$3,"OK",IF(DX31="↓リストから選択","NG","OK"))),"-")</f>
        <v>-</v>
      </c>
      <c r="EP31" s="180" t="str">
        <f>IF($B31=1,IF(Q31="","-",IF(DY31=リスト!$AF$3,"OK",IF(DZ31="↓リストから選択","NG","OK"))),"-")</f>
        <v>-</v>
      </c>
      <c r="EQ31" s="180" t="str">
        <f>IF($B31=1,IF(Q31="","-",IF(EA31=リスト!$AF$3,"OK",IF(EB31="↓リストから選択","NG","OK"))),"-")</f>
        <v>-</v>
      </c>
      <c r="ER31" s="180" t="str">
        <f>IF($B31=1,IF(Q31="","-",IF(EC31=リスト!$AF$3,"OK",IF(ED31="↓リストから選択","NG","OK"))),"-")</f>
        <v>-</v>
      </c>
      <c r="ES31" s="238" t="str">
        <f t="shared" si="67"/>
        <v>-</v>
      </c>
      <c r="EU31" s="128" t="str">
        <f t="shared" si="25"/>
        <v>○○学園</v>
      </c>
      <c r="EV31" s="122" t="str">
        <f t="shared" si="26"/>
        <v>本部施設課</v>
      </c>
      <c r="EW31" s="122" t="str">
        <f t="shared" si="27"/>
        <v>モンカ　タロウ</v>
      </c>
      <c r="EX31" s="122" t="str">
        <f t="shared" si="28"/>
        <v>03-XXXX-YYYY</v>
      </c>
      <c r="EY31" s="123" t="str">
        <f t="shared" si="29"/>
        <v>shisetsu@****.ac.jp</v>
      </c>
    </row>
    <row r="32" spans="1:155" ht="58.9" customHeight="1" thickTop="1" thickBot="1" x14ac:dyDescent="0.45">
      <c r="B32" s="1">
        <f>COUNTIF(D$13:D32,D32)</f>
        <v>0</v>
      </c>
      <c r="C32" s="208" t="str">
        <f t="shared" si="0"/>
        <v>○○学園</v>
      </c>
      <c r="D32" s="209"/>
      <c r="E32" s="188"/>
      <c r="F32" s="60"/>
      <c r="G32" s="189"/>
      <c r="H32" s="36"/>
      <c r="I32" s="18"/>
      <c r="J32" s="106" t="s">
        <v>231</v>
      </c>
      <c r="K32" s="106" t="s">
        <v>231</v>
      </c>
      <c r="L32" s="106" t="s">
        <v>231</v>
      </c>
      <c r="M32" s="37"/>
      <c r="N32" s="25"/>
      <c r="O32" s="32" t="s">
        <v>313</v>
      </c>
      <c r="P32" s="52" t="s">
        <v>313</v>
      </c>
      <c r="Q32" s="79"/>
      <c r="R32" s="81" t="s">
        <v>313</v>
      </c>
      <c r="S32" s="81" t="s">
        <v>313</v>
      </c>
      <c r="T32" s="81" t="s">
        <v>313</v>
      </c>
      <c r="U32" s="81" t="s">
        <v>313</v>
      </c>
      <c r="V32" s="81" t="s">
        <v>313</v>
      </c>
      <c r="W32" s="81" t="s">
        <v>313</v>
      </c>
      <c r="X32" s="81" t="s">
        <v>313</v>
      </c>
      <c r="Y32" s="32" t="s">
        <v>231</v>
      </c>
      <c r="Z32" s="18"/>
      <c r="AA32" s="38"/>
      <c r="AB32" s="101"/>
      <c r="AC32" s="29"/>
      <c r="AD32" s="54"/>
      <c r="AE32" s="27"/>
      <c r="AF32" s="27"/>
      <c r="AG32" s="30"/>
      <c r="AH32" s="57"/>
      <c r="AI32" s="3"/>
      <c r="AJ32" s="231" t="str">
        <f t="shared" si="47"/>
        <v>-</v>
      </c>
      <c r="AK32" s="232" t="str">
        <f t="shared" si="48"/>
        <v>-</v>
      </c>
      <c r="AL32" s="232" t="str">
        <f t="shared" si="49"/>
        <v>-</v>
      </c>
      <c r="AM32" s="232" t="str">
        <f t="shared" si="50"/>
        <v>-</v>
      </c>
      <c r="AN32" s="232" t="str">
        <f t="shared" si="51"/>
        <v>-</v>
      </c>
      <c r="AO32" s="232" t="str">
        <f t="shared" si="52"/>
        <v>-</v>
      </c>
      <c r="AP32" s="233" t="str">
        <f>IF(Y32="耐震補強工事中（対象外）","-",IF(AG32=リスト!$J$9,IF(AH32="","NG","OK"),"-"))</f>
        <v>-</v>
      </c>
      <c r="AQ32" s="63"/>
      <c r="AR32" s="214" t="str">
        <f t="shared" si="7"/>
        <v>対象外</v>
      </c>
      <c r="AS32" s="215"/>
      <c r="AT32" s="216"/>
      <c r="AU32" s="217" t="str">
        <f t="shared" si="30"/>
        <v>対象外</v>
      </c>
      <c r="AV32" s="218"/>
      <c r="AW32" s="219"/>
      <c r="AX32" s="258" t="s">
        <v>231</v>
      </c>
      <c r="AY32" s="87" t="s">
        <v>313</v>
      </c>
      <c r="AZ32" s="84" t="str">
        <f t="shared" si="31"/>
        <v/>
      </c>
      <c r="BB32" s="118" t="str">
        <f t="shared" si="53"/>
        <v>-</v>
      </c>
      <c r="BC32" s="163" t="str">
        <f t="shared" si="54"/>
        <v>-</v>
      </c>
      <c r="BD32" s="164" t="str">
        <f t="shared" si="55"/>
        <v>-</v>
      </c>
      <c r="BF32" s="174">
        <v>0</v>
      </c>
      <c r="BG32" s="175">
        <v>0</v>
      </c>
      <c r="BH32" s="176">
        <v>0</v>
      </c>
      <c r="BI32" s="177">
        <v>0</v>
      </c>
      <c r="BJ32" s="175">
        <v>0</v>
      </c>
      <c r="BK32" s="176">
        <v>0</v>
      </c>
      <c r="BL32" s="177">
        <v>0</v>
      </c>
      <c r="BM32" s="175">
        <v>0</v>
      </c>
      <c r="BN32" s="176">
        <v>0</v>
      </c>
      <c r="BO32" s="177">
        <v>0</v>
      </c>
      <c r="BP32" s="175">
        <v>0</v>
      </c>
      <c r="BQ32" s="176">
        <v>0</v>
      </c>
      <c r="BR32" s="177">
        <v>0</v>
      </c>
      <c r="BS32" s="175">
        <v>0</v>
      </c>
      <c r="BT32" s="178">
        <v>0</v>
      </c>
      <c r="BV32" s="225" t="str">
        <f t="shared" si="56"/>
        <v>-</v>
      </c>
      <c r="BW32" s="226" t="str">
        <f t="shared" si="57"/>
        <v>-</v>
      </c>
      <c r="BX32" s="226" t="str">
        <f t="shared" si="58"/>
        <v>-</v>
      </c>
      <c r="BY32" s="226" t="str">
        <f t="shared" si="59"/>
        <v>-</v>
      </c>
      <c r="BZ32" s="227" t="str">
        <f t="shared" si="60"/>
        <v>-</v>
      </c>
      <c r="CA32" s="255" t="str">
        <f t="shared" si="16"/>
        <v/>
      </c>
      <c r="CB32" s="138" t="s">
        <v>231</v>
      </c>
      <c r="CC32" s="140" t="s">
        <v>231</v>
      </c>
      <c r="CD32" s="141" t="s">
        <v>231</v>
      </c>
      <c r="CE32" s="141" t="s">
        <v>231</v>
      </c>
      <c r="CF32" s="141" t="s">
        <v>231</v>
      </c>
      <c r="CG32" s="141" t="s">
        <v>231</v>
      </c>
      <c r="CH32" s="141" t="s">
        <v>231</v>
      </c>
      <c r="CI32" s="141" t="s">
        <v>231</v>
      </c>
      <c r="CJ32" s="141" t="s">
        <v>231</v>
      </c>
      <c r="CK32" s="141" t="s">
        <v>231</v>
      </c>
      <c r="CL32" s="141" t="s">
        <v>231</v>
      </c>
      <c r="CM32" s="142" t="s">
        <v>231</v>
      </c>
      <c r="CN32" s="139" t="s">
        <v>231</v>
      </c>
      <c r="CO32" s="154" t="s">
        <v>231</v>
      </c>
      <c r="CP32" s="155" t="s">
        <v>231</v>
      </c>
      <c r="CQ32" s="155" t="s">
        <v>231</v>
      </c>
      <c r="CR32" s="155" t="s">
        <v>231</v>
      </c>
      <c r="CS32" s="156" t="s">
        <v>231</v>
      </c>
      <c r="CT32" s="147" t="s">
        <v>231</v>
      </c>
      <c r="CU32" s="143" t="s">
        <v>231</v>
      </c>
      <c r="CV32" s="144" t="s">
        <v>231</v>
      </c>
      <c r="CW32" s="145" t="s">
        <v>231</v>
      </c>
      <c r="CX32" s="143" t="s">
        <v>231</v>
      </c>
      <c r="CY32" s="144" t="s">
        <v>231</v>
      </c>
      <c r="CZ32" s="145" t="s">
        <v>231</v>
      </c>
      <c r="DA32" s="143" t="s">
        <v>231</v>
      </c>
      <c r="DB32" s="144" t="s">
        <v>231</v>
      </c>
      <c r="DC32" s="145" t="s">
        <v>231</v>
      </c>
      <c r="DD32" s="143" t="s">
        <v>231</v>
      </c>
      <c r="DE32" s="144" t="s">
        <v>231</v>
      </c>
      <c r="DF32" s="150" t="s">
        <v>231</v>
      </c>
      <c r="DH32" s="225" t="str">
        <f t="shared" si="61"/>
        <v>-</v>
      </c>
      <c r="DI32" s="226" t="str">
        <f t="shared" si="62"/>
        <v>-</v>
      </c>
      <c r="DJ32" s="226" t="str">
        <f t="shared" si="63"/>
        <v>-</v>
      </c>
      <c r="DK32" s="226" t="str">
        <f t="shared" si="64"/>
        <v>-</v>
      </c>
      <c r="DL32" s="226" t="str">
        <f t="shared" si="65"/>
        <v>-</v>
      </c>
      <c r="DM32" s="227" t="str">
        <f t="shared" si="32"/>
        <v>-</v>
      </c>
      <c r="DN32" s="255" t="str">
        <f t="shared" si="22"/>
        <v/>
      </c>
      <c r="DO32" s="138" t="s">
        <v>231</v>
      </c>
      <c r="DP32" s="139" t="s">
        <v>231</v>
      </c>
      <c r="DQ32" s="139" t="s">
        <v>231</v>
      </c>
      <c r="DR32" s="139" t="s">
        <v>231</v>
      </c>
      <c r="DS32" s="139" t="s">
        <v>231</v>
      </c>
      <c r="DT32" s="139" t="s">
        <v>231</v>
      </c>
      <c r="DU32" s="139" t="s">
        <v>231</v>
      </c>
      <c r="DV32" s="139" t="s">
        <v>231</v>
      </c>
      <c r="DW32" s="139" t="s">
        <v>231</v>
      </c>
      <c r="DX32" s="139" t="s">
        <v>231</v>
      </c>
      <c r="DY32" s="139" t="s">
        <v>231</v>
      </c>
      <c r="DZ32" s="139" t="s">
        <v>231</v>
      </c>
      <c r="EA32" s="139" t="s">
        <v>231</v>
      </c>
      <c r="EB32" s="139" t="s">
        <v>231</v>
      </c>
      <c r="EC32" s="139" t="s">
        <v>231</v>
      </c>
      <c r="ED32" s="139" t="s">
        <v>231</v>
      </c>
      <c r="EE32" s="245" t="s">
        <v>231</v>
      </c>
      <c r="EF32" s="245" t="s">
        <v>231</v>
      </c>
      <c r="EG32" s="245" t="s">
        <v>231</v>
      </c>
      <c r="EH32" s="246" t="s">
        <v>231</v>
      </c>
      <c r="EJ32" s="239" t="str">
        <f t="shared" si="66"/>
        <v>-</v>
      </c>
      <c r="EK32" s="240" t="str">
        <f>IF(B32=1,IF(Q32="","-",IF(DO32=リスト!$AF$3,"OK",IF(DP32="↓リストから選択","NG","OK"))),"-")</f>
        <v>-</v>
      </c>
      <c r="EL32" s="240" t="str">
        <f>IF($B32=1,IF(Q32="","-",IF(DQ32=リスト!$AF$3,"OK",IF(DR32="↓リストから選択","NG","OK"))),"-")</f>
        <v>-</v>
      </c>
      <c r="EM32" s="240" t="str">
        <f>IF($B32=1,IF(Q32="","-",IF(DS32=リスト!$AF$3,"OK",IF(DT32="↓リストから選択","NG","OK"))),"-")</f>
        <v>-</v>
      </c>
      <c r="EN32" s="240" t="str">
        <f>IF($B32=1,IF(Q32="","-",IF(DU32=リスト!$AF$3,"OK",IF(DV32="↓リストから選択","NG","OK"))),"-")</f>
        <v>-</v>
      </c>
      <c r="EO32" s="240" t="str">
        <f>IF($B32=1,IF(Q32="","-",IF(DW32=リスト!$AF$3,"OK",IF(DX32="↓リストから選択","NG","OK"))),"-")</f>
        <v>-</v>
      </c>
      <c r="EP32" s="240" t="str">
        <f>IF($B32=1,IF(Q32="","-",IF(DY32=リスト!$AF$3,"OK",IF(DZ32="↓リストから選択","NG","OK"))),"-")</f>
        <v>-</v>
      </c>
      <c r="EQ32" s="240" t="str">
        <f>IF($B32=1,IF(Q32="","-",IF(EA32=リスト!$AF$3,"OK",IF(EB32="↓リストから選択","NG","OK"))),"-")</f>
        <v>-</v>
      </c>
      <c r="ER32" s="240" t="str">
        <f>IF($B32=1,IF(Q32="","-",IF(EC32=リスト!$AF$3,"OK",IF(ED32="↓リストから選択","NG","OK"))),"-")</f>
        <v>-</v>
      </c>
      <c r="ES32" s="241" t="str">
        <f t="shared" si="67"/>
        <v>-</v>
      </c>
      <c r="EU32" s="128" t="str">
        <f t="shared" si="25"/>
        <v>○○学園</v>
      </c>
      <c r="EV32" s="122" t="str">
        <f t="shared" si="26"/>
        <v>本部施設課</v>
      </c>
      <c r="EW32" s="122" t="str">
        <f t="shared" si="27"/>
        <v>モンカ　タロウ</v>
      </c>
      <c r="EX32" s="122" t="str">
        <f t="shared" si="28"/>
        <v>03-XXXX-YYYY</v>
      </c>
      <c r="EY32" s="123" t="str">
        <f t="shared" si="29"/>
        <v>shisetsu@****.ac.jp</v>
      </c>
    </row>
    <row r="33" spans="2:69" x14ac:dyDescent="0.4">
      <c r="B33" s="1"/>
      <c r="C33" s="1"/>
      <c r="D33" s="1"/>
      <c r="E33" s="1"/>
      <c r="F33" s="1"/>
      <c r="G33" s="39"/>
      <c r="H33" s="39"/>
      <c r="I33" s="3"/>
      <c r="J33" s="3"/>
      <c r="K33" s="3"/>
      <c r="L33" s="3"/>
      <c r="M33" s="39"/>
      <c r="N33" s="4"/>
      <c r="O33" s="4"/>
      <c r="P33" s="4"/>
      <c r="Q33" s="4"/>
      <c r="R33" s="4"/>
      <c r="S33" s="4"/>
      <c r="T33" s="4"/>
      <c r="U33" s="4"/>
      <c r="V33" s="4"/>
      <c r="W33" s="4"/>
      <c r="X33" s="4"/>
      <c r="Y33" s="4"/>
      <c r="Z33" s="3"/>
      <c r="AA33" s="4"/>
      <c r="AB33" s="4"/>
      <c r="AC33" s="3"/>
      <c r="AD33" s="4"/>
      <c r="AE33" s="4"/>
      <c r="AF33" s="4"/>
      <c r="AG33" s="4"/>
      <c r="AH33" s="4"/>
      <c r="AI33" s="3"/>
      <c r="AJ33" s="4"/>
      <c r="AK33" s="4"/>
      <c r="AL33" s="4"/>
      <c r="AM33" s="4"/>
      <c r="AN33" s="4"/>
      <c r="AO33" s="4"/>
      <c r="AP33" s="4"/>
      <c r="AQ33" s="4"/>
      <c r="AR33" s="1"/>
      <c r="AS33" s="1"/>
      <c r="AT33" s="1"/>
      <c r="AU33" s="1"/>
    </row>
    <row r="34" spans="2:69" x14ac:dyDescent="0.4">
      <c r="B34" s="1"/>
      <c r="C34" s="1"/>
      <c r="D34" s="1"/>
      <c r="E34" s="1"/>
      <c r="F34" s="1"/>
      <c r="G34" s="3"/>
      <c r="H34" s="3"/>
      <c r="I34" s="3"/>
      <c r="J34" s="3"/>
      <c r="K34" s="3"/>
      <c r="L34" s="3"/>
      <c r="M34" s="3"/>
      <c r="N34" s="4"/>
      <c r="O34" s="4"/>
      <c r="P34" s="4"/>
      <c r="Q34" s="4"/>
      <c r="R34" s="4"/>
      <c r="S34" s="4"/>
      <c r="T34" s="4"/>
      <c r="U34" s="4"/>
      <c r="V34" s="4"/>
      <c r="W34" s="4"/>
      <c r="X34" s="4"/>
      <c r="Y34" s="4"/>
      <c r="Z34" s="3"/>
      <c r="AA34" s="4"/>
      <c r="AB34" s="4"/>
      <c r="AC34" s="3"/>
      <c r="AD34" s="4"/>
      <c r="AE34" s="4"/>
      <c r="AF34" s="4"/>
      <c r="AG34" s="4"/>
      <c r="AH34" s="4"/>
      <c r="AI34" s="3"/>
      <c r="AJ34" s="4"/>
      <c r="AK34" s="4"/>
      <c r="AL34" s="4"/>
      <c r="AM34" s="4"/>
      <c r="AN34" s="4"/>
      <c r="AO34" s="4"/>
      <c r="AP34" s="4"/>
      <c r="AQ34" s="4"/>
      <c r="AR34" s="1"/>
      <c r="AS34" s="1"/>
      <c r="AT34" s="1"/>
      <c r="AU34" s="1"/>
    </row>
    <row r="35" spans="2:69" x14ac:dyDescent="0.4">
      <c r="B35" s="1"/>
      <c r="C35" s="1"/>
      <c r="D35" s="1"/>
      <c r="G35" s="3"/>
      <c r="H35" s="3"/>
      <c r="I35" s="3"/>
      <c r="J35" s="3"/>
      <c r="K35" s="3"/>
      <c r="L35" s="3"/>
      <c r="M35" s="3"/>
      <c r="N35" s="4"/>
      <c r="O35" s="4"/>
      <c r="P35" s="4"/>
      <c r="Q35" s="4"/>
      <c r="R35" s="4"/>
      <c r="S35" s="4"/>
      <c r="T35" s="4"/>
      <c r="U35" s="4"/>
      <c r="V35" s="4"/>
      <c r="W35" s="4"/>
      <c r="X35" s="4"/>
      <c r="Y35" s="4"/>
      <c r="Z35" s="3"/>
      <c r="AA35" s="4"/>
      <c r="AB35" s="4"/>
      <c r="AC35" s="3"/>
      <c r="AD35" s="4"/>
      <c r="AE35" s="4"/>
      <c r="AF35" s="4"/>
      <c r="AG35" s="4"/>
      <c r="AH35" s="4"/>
      <c r="AI35" s="3"/>
      <c r="AJ35" s="4"/>
      <c r="AK35" s="4"/>
      <c r="AL35" s="4"/>
      <c r="AM35" s="4"/>
      <c r="AN35" s="4"/>
      <c r="AO35" s="4"/>
      <c r="AP35" s="4"/>
      <c r="AQ35" s="4"/>
      <c r="AR35" s="88"/>
      <c r="AS35" s="202"/>
      <c r="AT35" s="202"/>
      <c r="AU35" s="202"/>
      <c r="AV35" s="202"/>
      <c r="AW35" s="202"/>
      <c r="AX35" s="202"/>
      <c r="AY35" s="202"/>
      <c r="AZ35" s="202"/>
      <c r="BA35" s="202"/>
      <c r="BB35" s="202"/>
      <c r="BC35" s="202"/>
      <c r="BD35" s="202"/>
    </row>
    <row r="36" spans="2:69" ht="26.45" customHeight="1" x14ac:dyDescent="0.4">
      <c r="AR36" s="88"/>
      <c r="AS36" s="202"/>
      <c r="AT36" s="202"/>
      <c r="AU36" s="202"/>
      <c r="AV36" s="202"/>
      <c r="AW36" s="202"/>
      <c r="AX36" s="202"/>
      <c r="AY36" s="202"/>
      <c r="AZ36" s="202"/>
      <c r="BA36" s="202"/>
      <c r="BB36" s="202"/>
      <c r="BC36" s="202"/>
      <c r="BD36" s="202"/>
      <c r="BF36" s="105"/>
      <c r="BG36" s="105"/>
      <c r="BH36" s="105"/>
      <c r="BI36" s="105"/>
      <c r="BJ36" s="105"/>
      <c r="BK36" s="105"/>
      <c r="BL36" s="105"/>
      <c r="BM36" s="105"/>
      <c r="BN36" s="105"/>
      <c r="BO36" s="105"/>
      <c r="BP36" s="105"/>
      <c r="BQ36" s="105"/>
    </row>
    <row r="37" spans="2:69" x14ac:dyDescent="0.4">
      <c r="AR37" s="88"/>
      <c r="AS37" s="202"/>
      <c r="AT37" s="202"/>
      <c r="AU37" s="202"/>
      <c r="AV37" s="202"/>
      <c r="AW37" s="202"/>
      <c r="AX37" s="202"/>
      <c r="AY37" s="202"/>
      <c r="AZ37" s="202"/>
      <c r="BA37" s="202"/>
      <c r="BB37" s="202"/>
      <c r="BC37" s="202"/>
      <c r="BD37" s="202"/>
      <c r="BF37" s="105"/>
      <c r="BG37" s="105"/>
      <c r="BH37" s="105"/>
      <c r="BI37" s="105"/>
      <c r="BJ37" s="105"/>
      <c r="BK37" s="105"/>
      <c r="BL37" s="105"/>
      <c r="BM37" s="105"/>
      <c r="BN37" s="105"/>
      <c r="BO37" s="105"/>
      <c r="BP37" s="105"/>
      <c r="BQ37" s="105"/>
    </row>
    <row r="38" spans="2:69" ht="26.45" customHeight="1" x14ac:dyDescent="0.4">
      <c r="AR38" s="88"/>
      <c r="AS38" s="202"/>
      <c r="AT38" s="202"/>
      <c r="AU38" s="202"/>
      <c r="AV38" s="202"/>
      <c r="AW38" s="202"/>
      <c r="AX38" s="202"/>
      <c r="AY38" s="202"/>
      <c r="AZ38" s="202"/>
      <c r="BA38" s="202"/>
      <c r="BB38" s="202"/>
      <c r="BC38" s="202"/>
      <c r="BD38" s="202"/>
      <c r="BF38" s="105"/>
      <c r="BG38" s="105"/>
      <c r="BH38" s="105"/>
      <c r="BI38" s="105"/>
      <c r="BJ38" s="105"/>
      <c r="BK38" s="105"/>
      <c r="BL38" s="105"/>
      <c r="BM38" s="105"/>
      <c r="BN38" s="105"/>
      <c r="BO38" s="105"/>
      <c r="BP38" s="105"/>
      <c r="BQ38" s="105"/>
    </row>
    <row r="39" spans="2:69" ht="26.45" customHeight="1" x14ac:dyDescent="0.4">
      <c r="AR39" s="88"/>
      <c r="AS39" s="202"/>
      <c r="AT39" s="202"/>
      <c r="AU39" s="202"/>
      <c r="AV39" s="202"/>
      <c r="AW39" s="202"/>
      <c r="AX39" s="202"/>
      <c r="AY39" s="202"/>
      <c r="AZ39" s="202"/>
      <c r="BA39" s="202"/>
      <c r="BB39" s="202"/>
      <c r="BC39" s="202"/>
      <c r="BD39" s="202"/>
      <c r="BF39" s="105"/>
      <c r="BG39" s="105"/>
      <c r="BH39" s="105"/>
      <c r="BI39" s="105"/>
      <c r="BJ39" s="105"/>
      <c r="BK39" s="105"/>
      <c r="BL39" s="105"/>
      <c r="BM39" s="105"/>
      <c r="BN39" s="105"/>
      <c r="BO39" s="105"/>
      <c r="BP39" s="105"/>
      <c r="BQ39" s="105"/>
    </row>
    <row r="40" spans="2:69" ht="26.45" customHeight="1" x14ac:dyDescent="0.4">
      <c r="AR40" s="88"/>
      <c r="AS40" s="202"/>
      <c r="AT40" s="202"/>
      <c r="AU40" s="202"/>
      <c r="AV40" s="202"/>
      <c r="AW40" s="202"/>
      <c r="AX40" s="202"/>
      <c r="AY40" s="202"/>
      <c r="AZ40" s="202"/>
      <c r="BA40" s="202"/>
      <c r="BB40" s="202"/>
      <c r="BC40" s="202"/>
      <c r="BD40" s="202"/>
      <c r="BF40" s="105"/>
      <c r="BG40" s="105"/>
      <c r="BH40" s="105"/>
      <c r="BI40" s="105"/>
      <c r="BJ40" s="105"/>
      <c r="BK40" s="105"/>
      <c r="BL40" s="105"/>
      <c r="BM40" s="105"/>
      <c r="BN40" s="105"/>
      <c r="BO40" s="105"/>
      <c r="BP40" s="105"/>
      <c r="BQ40" s="105"/>
    </row>
    <row r="41" spans="2:69" x14ac:dyDescent="0.4">
      <c r="BF41" s="105"/>
      <c r="BG41" s="105"/>
      <c r="BH41" s="105"/>
      <c r="BI41" s="105"/>
      <c r="BJ41" s="105"/>
      <c r="BK41" s="105"/>
      <c r="BL41" s="105"/>
      <c r="BM41" s="105"/>
      <c r="BN41" s="105"/>
      <c r="BO41" s="105"/>
      <c r="BP41" s="105"/>
      <c r="BQ41" s="105"/>
    </row>
    <row r="42" spans="2:69" x14ac:dyDescent="0.4">
      <c r="BF42" s="105"/>
      <c r="BG42" s="105"/>
      <c r="BH42" s="105"/>
      <c r="BI42" s="105"/>
      <c r="BJ42" s="105"/>
      <c r="BK42" s="105"/>
      <c r="BL42" s="105"/>
      <c r="BM42" s="105"/>
      <c r="BN42" s="105"/>
      <c r="BO42" s="105"/>
      <c r="BP42" s="105"/>
      <c r="BQ42" s="105"/>
    </row>
    <row r="43" spans="2:69" x14ac:dyDescent="0.4">
      <c r="BF43" s="105"/>
      <c r="BG43" s="105"/>
      <c r="BH43" s="105"/>
      <c r="BI43" s="105"/>
      <c r="BJ43" s="105"/>
      <c r="BK43" s="105"/>
      <c r="BL43" s="105"/>
      <c r="BM43" s="105"/>
      <c r="BN43" s="105"/>
      <c r="BO43" s="105"/>
      <c r="BP43" s="105"/>
      <c r="BQ43" s="105"/>
    </row>
  </sheetData>
  <protectedRanges>
    <protectedRange sqref="D4:F10 B13:AU32" name="範囲1_1"/>
    <protectedRange sqref="BF12:CA12" name="範囲1"/>
  </protectedRanges>
  <mergeCells count="93">
    <mergeCell ref="CU8:CW10"/>
    <mergeCell ref="CU11:CU12"/>
    <mergeCell ref="CV11:CV12"/>
    <mergeCell ref="CW11:CW12"/>
    <mergeCell ref="CQ11:CQ12"/>
    <mergeCell ref="CR11:CR12"/>
    <mergeCell ref="CS11:CS12"/>
    <mergeCell ref="CT9:CT12"/>
    <mergeCell ref="CB7:CT8"/>
    <mergeCell ref="CP11:CP12"/>
    <mergeCell ref="CN9:CN12"/>
    <mergeCell ref="CO9:CS10"/>
    <mergeCell ref="CO11:CO12"/>
    <mergeCell ref="CI11:CI12"/>
    <mergeCell ref="CJ11:CJ12"/>
    <mergeCell ref="CK11:CK12"/>
    <mergeCell ref="BL9:BN11"/>
    <mergeCell ref="BI9:BK11"/>
    <mergeCell ref="BF9:BH11"/>
    <mergeCell ref="CL11:CL12"/>
    <mergeCell ref="CM11:CM12"/>
    <mergeCell ref="BR9:BT11"/>
    <mergeCell ref="BO9:BQ11"/>
    <mergeCell ref="BV9:BZ11"/>
    <mergeCell ref="CC9:CM10"/>
    <mergeCell ref="CB9:CB12"/>
    <mergeCell ref="CC11:CC12"/>
    <mergeCell ref="CD11:CD12"/>
    <mergeCell ref="CE11:CE12"/>
    <mergeCell ref="CF11:CF12"/>
    <mergeCell ref="CG11:CG12"/>
    <mergeCell ref="CH11:CH12"/>
    <mergeCell ref="DW8:DW12"/>
    <mergeCell ref="DV8:DV12"/>
    <mergeCell ref="DP8:DP12"/>
    <mergeCell ref="DO8:DO12"/>
    <mergeCell ref="CX11:CX12"/>
    <mergeCell ref="CY11:CY12"/>
    <mergeCell ref="DE11:DE12"/>
    <mergeCell ref="DF11:DF12"/>
    <mergeCell ref="CZ11:CZ12"/>
    <mergeCell ref="DA11:DA12"/>
    <mergeCell ref="DQ8:DQ12"/>
    <mergeCell ref="DI11:DM11"/>
    <mergeCell ref="DH11:DH12"/>
    <mergeCell ref="DH10:DM10"/>
    <mergeCell ref="CX9:CZ10"/>
    <mergeCell ref="DA9:DC10"/>
    <mergeCell ref="EE8:EE12"/>
    <mergeCell ref="EB8:EB12"/>
    <mergeCell ref="EA8:EA12"/>
    <mergeCell ref="DZ8:DZ12"/>
    <mergeCell ref="DY8:DY12"/>
    <mergeCell ref="DD8:DF10"/>
    <mergeCell ref="D7:E7"/>
    <mergeCell ref="G12:H12"/>
    <mergeCell ref="D9:E9"/>
    <mergeCell ref="AJ11:AP11"/>
    <mergeCell ref="BC9:BD11"/>
    <mergeCell ref="BB9:BB11"/>
    <mergeCell ref="AR8:AW9"/>
    <mergeCell ref="R11:X11"/>
    <mergeCell ref="O9:O10"/>
    <mergeCell ref="AX8:AZ9"/>
    <mergeCell ref="AY10:AZ10"/>
    <mergeCell ref="AB9:AC10"/>
    <mergeCell ref="J9:J10"/>
    <mergeCell ref="K9:K10"/>
    <mergeCell ref="BB8:BD8"/>
    <mergeCell ref="D4:E4"/>
    <mergeCell ref="D6:E6"/>
    <mergeCell ref="L9:L10"/>
    <mergeCell ref="M9:M10"/>
    <mergeCell ref="N9:N10"/>
    <mergeCell ref="D5:E5"/>
    <mergeCell ref="D8:E8"/>
    <mergeCell ref="J7:O7"/>
    <mergeCell ref="EE5:EH7"/>
    <mergeCell ref="EJ11:ES11"/>
    <mergeCell ref="DX8:DX12"/>
    <mergeCell ref="DB11:DB12"/>
    <mergeCell ref="DC11:DC12"/>
    <mergeCell ref="DD11:DD12"/>
    <mergeCell ref="DU8:DU12"/>
    <mergeCell ref="DT8:DT12"/>
    <mergeCell ref="DS8:DS12"/>
    <mergeCell ref="DR8:DR12"/>
    <mergeCell ref="EC8:EC12"/>
    <mergeCell ref="ED8:ED12"/>
    <mergeCell ref="DO5:ED7"/>
    <mergeCell ref="EH8:EH12"/>
    <mergeCell ref="EG8:EG12"/>
    <mergeCell ref="EF8:EF12"/>
  </mergeCells>
  <phoneticPr fontId="3"/>
  <conditionalFormatting sqref="J9:O10">
    <cfRule type="expression" dxfId="29" priority="3">
      <formula>J9="NG"</formula>
    </cfRule>
  </conditionalFormatting>
  <conditionalFormatting sqref="Z13:Z32 AD13:AD32">
    <cfRule type="expression" dxfId="28" priority="35">
      <formula>$I13&lt;&gt;"旧"</formula>
    </cfRule>
  </conditionalFormatting>
  <conditionalFormatting sqref="AA13:AA32">
    <cfRule type="expression" dxfId="26" priority="32">
      <formula>$Z13&lt;&gt;"実施済"</formula>
    </cfRule>
  </conditionalFormatting>
  <conditionalFormatting sqref="AB13:AB32">
    <cfRule type="expression" dxfId="25" priority="37">
      <formula>$Z13&lt;&gt;"未実施"</formula>
    </cfRule>
  </conditionalFormatting>
  <conditionalFormatting sqref="AC13:AC32">
    <cfRule type="expression" dxfId="24" priority="36">
      <formula>$AB13&lt;&gt;"６．その他（右欄に具体的な理由を記載）"</formula>
    </cfRule>
  </conditionalFormatting>
  <conditionalFormatting sqref="AE13:AG32">
    <cfRule type="expression" dxfId="23" priority="33">
      <formula>AND($AD13&lt;&gt;"４．診断未実施のため不明",$AD13&lt;&gt;"３．耐震性なし")</formula>
    </cfRule>
  </conditionalFormatting>
  <conditionalFormatting sqref="AH13:AH32">
    <cfRule type="expression" dxfId="22" priority="34">
      <formula>AND($AG13&lt;&gt;"７．その他（右欄に具体的な理由を記載）")</formula>
    </cfRule>
  </conditionalFormatting>
  <conditionalFormatting sqref="AJ13:AP32">
    <cfRule type="expression" dxfId="21" priority="4">
      <formula>AJ13="NG"</formula>
    </cfRule>
  </conditionalFormatting>
  <conditionalFormatting sqref="AR13:AW32">
    <cfRule type="expression" dxfId="20" priority="26">
      <formula>$AR13="対象外"</formula>
    </cfRule>
  </conditionalFormatting>
  <conditionalFormatting sqref="AZ13:AZ32 DO13:EH32">
    <cfRule type="expression" dxfId="19" priority="24">
      <formula>OR($B13&lt;&gt;1,AND($B13=1,$Q13=""))</formula>
    </cfRule>
  </conditionalFormatting>
  <conditionalFormatting sqref="BB13:BD32">
    <cfRule type="expression" dxfId="18" priority="28">
      <formula>BB13="NG"</formula>
    </cfRule>
  </conditionalFormatting>
  <conditionalFormatting sqref="BF13:BT32">
    <cfRule type="cellIs" dxfId="17" priority="17" operator="greaterThan">
      <formula>0</formula>
    </cfRule>
  </conditionalFormatting>
  <conditionalFormatting sqref="BR13:BT32">
    <cfRule type="expression" dxfId="16" priority="20">
      <formula>$O13="４．無し"</formula>
    </cfRule>
  </conditionalFormatting>
  <conditionalFormatting sqref="BV13:BZ32">
    <cfRule type="expression" dxfId="15" priority="5">
      <formula>BV13="NG"</formula>
    </cfRule>
  </conditionalFormatting>
  <conditionalFormatting sqref="CB13:CS32">
    <cfRule type="expression" dxfId="14" priority="19">
      <formula>OR($B13&lt;&gt;1,AND($B13=1,$Q13=""))</formula>
    </cfRule>
  </conditionalFormatting>
  <conditionalFormatting sqref="CB13:DF32">
    <cfRule type="expression" dxfId="13" priority="23">
      <formula>$K13="幼稚園"</formula>
    </cfRule>
  </conditionalFormatting>
  <conditionalFormatting sqref="CC13:CM32">
    <cfRule type="expression" dxfId="12" priority="16">
      <formula>$CB13="② 計画や方針等はない"</formula>
    </cfRule>
  </conditionalFormatting>
  <conditionalFormatting sqref="DD13:DF32">
    <cfRule type="expression" dxfId="11" priority="1">
      <formula>$N13="1階建て"</formula>
    </cfRule>
  </conditionalFormatting>
  <conditionalFormatting sqref="DH13:DM32">
    <cfRule type="expression" dxfId="10" priority="6">
      <formula>DH13="NG"</formula>
    </cfRule>
  </conditionalFormatting>
  <conditionalFormatting sqref="DO13:EH32">
    <cfRule type="expression" dxfId="9" priority="2">
      <formula>$K13="幼稚園"</formula>
    </cfRule>
  </conditionalFormatting>
  <conditionalFormatting sqref="DP13:DP32">
    <cfRule type="expression" dxfId="8" priority="15">
      <formula>$DO13="整備済み"</formula>
    </cfRule>
  </conditionalFormatting>
  <conditionalFormatting sqref="DR13:DR32">
    <cfRule type="expression" dxfId="7" priority="14">
      <formula>$DQ13="整備済み"</formula>
    </cfRule>
  </conditionalFormatting>
  <conditionalFormatting sqref="DT13:DT32">
    <cfRule type="expression" dxfId="6" priority="13">
      <formula>$DS13="整備済み"</formula>
    </cfRule>
  </conditionalFormatting>
  <conditionalFormatting sqref="DV13:DV32">
    <cfRule type="expression" dxfId="5" priority="12">
      <formula>$DU13="整備済み"</formula>
    </cfRule>
  </conditionalFormatting>
  <conditionalFormatting sqref="DX13:DX32">
    <cfRule type="expression" dxfId="4" priority="11">
      <formula>$DW13="整備済み"</formula>
    </cfRule>
  </conditionalFormatting>
  <conditionalFormatting sqref="DZ13:DZ32">
    <cfRule type="expression" dxfId="3" priority="10">
      <formula>$DY13="整備済み"</formula>
    </cfRule>
  </conditionalFormatting>
  <conditionalFormatting sqref="EB13:EB32">
    <cfRule type="expression" dxfId="2" priority="9">
      <formula>$EA13="整備済み"</formula>
    </cfRule>
  </conditionalFormatting>
  <conditionalFormatting sqref="ED13:ED32">
    <cfRule type="expression" dxfId="1" priority="8">
      <formula>$EC13="整備済み"</formula>
    </cfRule>
  </conditionalFormatting>
  <conditionalFormatting sqref="EJ13:ES32">
    <cfRule type="expression" dxfId="0" priority="7">
      <formula>EJ13="NG"</formula>
    </cfRule>
  </conditionalFormatting>
  <dataValidations xWindow="809" yWindow="495" count="29">
    <dataValidation type="list" allowBlank="1" showInputMessage="1" showErrorMessage="1" prompt="「区分」欄で「旧」を選択した場合は_x000a_いづれかを選択してください。" sqref="Z13:Z32" xr:uid="{B93BA16B-5333-4D98-9782-5BEC5FDE02DE}">
      <formula1>"実施済,未実施"</formula1>
    </dataValidation>
    <dataValidation type="list" allowBlank="1" showInputMessage="1" showErrorMessage="1" sqref="I13:I32" xr:uid="{2E5A9756-A462-4174-87EA-EF73866C2D70}">
      <formula1>"旧,新"</formula1>
    </dataValidation>
    <dataValidation type="list" allowBlank="1" showInputMessage="1" showErrorMessage="1" sqref="G13:G32" xr:uid="{163B85A4-3C05-499A-94D0-89E9A53FC793}">
      <formula1>"　,明治,大正,昭和,平成,令和"</formula1>
    </dataValidation>
    <dataValidation type="list" allowBlank="1" showInputMessage="1" showErrorMessage="1" errorTitle="必ず選択してください。" prompt="指定地域に_x000a_該当する場合は○_x000a_該当しない場合は－を選択" sqref="R13:V32 X13:X32 W14:W32" xr:uid="{FA8A2B70-F0DA-40D4-AE19-3CA2869A8C96}">
      <formula1>"（リストから選択）,○,－"</formula1>
    </dataValidation>
    <dataValidation allowBlank="1" showInputMessage="1" showErrorMessage="1" prompt="所轄庁を記入" sqref="F4" xr:uid="{E1E5A0E9-91D6-479E-9E4B-2A97FCA50ACE}"/>
    <dataValidation type="list" allowBlank="1" showInputMessage="1" showErrorMessage="1" prompt="文化財に_x000a_指定されている場合は、○_x000a_指定しない場合は、－_x000a_を選択" sqref="P13:P32" xr:uid="{70638EAF-64E4-420E-BD4C-A98F0B5A2813}">
      <formula1>"（リストから選択）,○,－"</formula1>
    </dataValidation>
    <dataValidation type="list" allowBlank="1" showInputMessage="1" showErrorMessage="1" sqref="N13:N32" xr:uid="{2294A462-80B8-42DB-9E1E-AF88B83E54C4}">
      <formula1>" ,1階建て,2階建て,3階建て,4階建て,5階建て,6階建て以上"</formula1>
    </dataValidation>
    <dataValidation type="list" allowBlank="1" showInputMessage="1" showErrorMessage="1" prompt="指定地域に_x000a_該当する場合は○_x000a_該当しない場合は－を選択" sqref="W13" xr:uid="{EB2305D4-8958-4F04-8228-8EF9623ACE73}">
      <formula1>"（リストから選択）,○,－"</formula1>
    </dataValidation>
    <dataValidation type="list" allowBlank="1" showInputMessage="1" showErrorMessage="1" prompt="実施済み又は対策不要の場合は、○_x000a_未実施の場合は、－を選択" sqref="AY13:AY32" xr:uid="{16D309A0-6C72-4A86-8394-462F30B2A278}">
      <formula1>"（リストから選択）,○,-"</formula1>
    </dataValidation>
    <dataValidation allowBlank="1" showInputMessage="1" showErrorMessage="1" promptTitle="該当地域を確認してください。" prompt="クリックすると該当地域が確認できるホームページに移動します。" sqref="R12:X12" xr:uid="{03E70B2F-75D7-450D-94DB-2937CD83A906}"/>
    <dataValidation allowBlank="1" showInputMessage="1" showErrorMessage="1" prompt="計画策定にあたり、現状の在籍数や将来推計等を考慮したかどうかという観点" sqref="CC11" xr:uid="{C8913AAB-25A9-42E7-A5C7-5E0F7CB93978}"/>
    <dataValidation allowBlank="1" showInputMessage="1" showErrorMessage="1" prompt="要配慮児童生徒等が入学等を予定している学校における整備を他の学校における整備よりも優先する、エレベーターよりもまずはバリアフリートイレ※の設置を優先する等、何らかの優先順位付けの判断がされているかという観点" sqref="CE11" xr:uid="{FD7845DD-53B2-4B19-83D7-A738D5A07140}"/>
    <dataValidation allowBlank="1" showInputMessage="1" showErrorMessage="1" prompt="指定避難所等の有無に関わらず帰宅困難者等の受入れ施設等として地方公共団体へ登録されている。（地方公共団体のHP等で公開されている。）" sqref="EE8:EE12" xr:uid="{FF58E67B-7BFD-4A84-AEA1-54D1454493BE}"/>
    <dataValidation allowBlank="1" showInputMessage="1" showErrorMessage="1" prompt="指定避難所等や(17)の登録の有無に関わらず、学内の防災計画等で自学施設を「災害発生時に地域住民や帰宅困難者等を受入れる施設」として規定している。（大学のHP等で公開されていることが望ましい。）" sqref="EF8:EF12" xr:uid="{C35D3C6D-3E46-4097-A7D5-AB2C538B8AE1}"/>
    <dataValidation allowBlank="1" showInputMessage="1" showErrorMessage="1" prompt="現時点で指定避難所等や(17)の登録はされていないが、今後、地方公共団体から避難所指定又は受入れ施設等として登録することを要請された場合は積極的に協力していく予定である場合（自ら地方公共団体に働きかけて登録する場合を含む。）" sqref="EG8:EG12" xr:uid="{1DD09898-7299-4E9B-A9A5-831246F1F9FC}"/>
    <dataValidation allowBlank="1" showInputMessage="1" showErrorMessage="1" prompt="指定避難所等や(17)の登録の有無に関わらず、水・食料・毛布等の支援物資を備蓄しており、必要があれば地域住民や帰宅困難者等に積極的に提供する予定がある場合は○を選択してください。" sqref="EH8:EH12" xr:uid="{837CE050-0B7A-441C-A706-0BCFC220CDFD}"/>
    <dataValidation allowBlank="1" showInputMessage="1" showErrorMessage="1" prompt="番地以降の記載は不要です。" sqref="Q13:Q32" xr:uid="{98021C11-BD22-47F9-BC72-6CF837469785}"/>
    <dataValidation allowBlank="1" showInputMessage="1" showErrorMessage="1" prompt="「耐震診断」欄が、「実施済」の場合は_x000a_補強前のIｓ値を記載してください。" sqref="AA13:AA32" xr:uid="{03AE6C8E-79C3-4C5B-AABD-C1A96A5656E0}"/>
    <dataValidation allowBlank="1" showInputMessage="1" showErrorMessage="1" prompt="左欄で「６．その他（右欄に具体的な理由を記載）」を選択した場合は具体的な理由を記載してください。" sqref="AC13:AC32" xr:uid="{C78F012C-4435-4FC7-AFBC-22DF278EFF88}"/>
    <dataValidation allowBlank="1" showInputMessage="1" showErrorMessage="1" prompt="左欄で「７．その他」を選択した場合は、具体の理由等を記載してください。（回答必須）" sqref="AH13:AH32" xr:uid="{8A634187-0C26-46F0-8A54-B76300399DEB}"/>
    <dataValidation allowBlank="1" showInputMessage="1" showErrorMessage="1" prompt="普通教室_x000a_通常、児童生徒がホームルームや学級会で使用する教室" sqref="BF9:BH11" xr:uid="{2FAE658E-51C7-4E9B-B73D-7231EC94E12A}"/>
    <dataValidation allowBlank="1" showInputMessage="1" showErrorMessage="1" prompt="特別教室_x000a_音楽室、図書室、視聴覚室（コンピュータ室）など特定の目的のために利用する教室及び多目的室等の多様な目的のために利用する教室（準備室を含む）_x000a_※多目的室等のうち、体育館、武道場などの利用も想定している室については、「屋内運動場」に計上してください（二重計上することがないよう注意）。" sqref="BI9:BK11" xr:uid="{4D88DD33-1791-429B-8811-1FE5EEF07284}"/>
    <dataValidation allowBlank="1" showInputMessage="1" showErrorMessage="1" prompt="屋内運動場_x000a_体育館、武道場など生徒児童等が運動に供する室" sqref="BL9:BN11" xr:uid="{944B61C1-1DF3-4BB4-B5DE-5F67458BE76E}"/>
    <dataValidation allowBlank="1" showInputMessage="1" showErrorMessage="1" prompt="管理諸室等_x000a_校長室、職員室、保健室等の通常、児童生徒が授業で使用することを想定していない管理部門に係る室" sqref="BO9:BQ11" xr:uid="{3D410930-3A09-4A36-A907-5A867EE03372}"/>
    <dataValidation allowBlank="1" showInputMessage="1" showErrorMessage="1" prompt="屋内運動場等：屋内運動場・武道場・講堂・屋内プールとして使用する大規模空間（高さか６ｍを超える又は面積が２００㎡を超える空間）" sqref="AR8:AW9" xr:uid="{2CFE526D-4767-4E83-80D8-EA4AB0A2C570}"/>
    <dataValidation allowBlank="1" showInputMessage="1" showErrorMessage="1" prompt="「落下防止対策実施済み」とは、吊り天井・照明器具・バスケットゴールの全てに対して、補強・再設置などの対策（吊り天井については、国土交通省が２０１４年（平成２６年）４月に施行された技術基準を満たす対策。撤去を除く。）を実施した又は耐震点検の結果、すでに対策が実施されていた棟数" sqref="AS12" xr:uid="{B18FDE2A-70B8-459F-B94B-70729AD2460C}"/>
    <dataValidation allowBlank="1" showInputMessage="1" showErrorMessage="1" prompt="「照明・バスケットゴールの全ての落下防止対策実施済」とは、照明器具・バスケットゴールの全てに対して、補強・再設置などの対策を実施済の棟数又は耐震点検の結果、すでに対策が実施されていた棟数" sqref="AV12" xr:uid="{DAB26C7D-40EF-47D0-AC2F-5DDF668043AE}"/>
    <dataValidation allowBlank="1" showInputMessage="1" showErrorMessage="1" prompt="ガイドブックの点検チェックリスト（学校設置者用）P37～40のうち、『点検種類が「耐震性（耐震性一斉点検）」の項目』、『Ⅳ外壁（外装材）（２）ラスシートモルタル等の項目』及び『耐震性点検に関し、学校設置者が必要と判断した項目』について、専門家（又は学校設置者内の専門知識を有する者）による耐震点検の結果、耐震対策が不要又は全ての項目の耐震対策が完了している場合は、○を選択" sqref="AY12" xr:uid="{5A48D236-36A8-4DE4-B4CB-32FC8D4C5686}"/>
    <dataValidation allowBlank="1" showInputMessage="1" showErrorMessage="1" prompt="以下の項目から該当するものを選択してください。_x000a_なお、複数の点検を完了している場合は、上の項目を選択してください。_x000a_・「学校教職員等による点検　（過去１年以内に実施したもの）」、_x000a_・「専門家（又は学校設置者内の専門知識を有する者）による点検　（過去３年以内に実施したもの）」_x000a_・「専門家（又は学校設置者内の専門知識を有する者）による点検（耐震性点検の項目）」_x000a_・未点検（全ての項目を完了していない場合を含む）_x000a_（3つの点検の定義は、記入要領参照）" sqref="AX12" xr:uid="{34D68E32-61CC-4928-9304-9F83607760B4}"/>
  </dataValidations>
  <hyperlinks>
    <hyperlink ref="R12" r:id="rId1" display="南海トラフ地震防災対策推進地域" xr:uid="{9FFF91A4-8C4F-42CD-ABB2-168F50B65182}"/>
    <hyperlink ref="S12" r:id="rId2" xr:uid="{2C848FC3-1D55-44AB-8135-1393F6F1D91B}"/>
    <hyperlink ref="T12" r:id="rId3" xr:uid="{FB07EFE2-96BC-4497-AE9B-A1A55FE796B5}"/>
    <hyperlink ref="U12" r:id="rId4" xr:uid="{C66E378A-E917-44F8-9988-79BDD6EF575F}"/>
    <hyperlink ref="W12" r:id="rId5" xr:uid="{BCF05704-D825-4F8B-9255-6ABAEBF6726D}"/>
    <hyperlink ref="X12" r:id="rId6" xr:uid="{21FD387C-052D-43A4-A3F7-A263D6667083}"/>
    <hyperlink ref="E12" r:id="rId7" xr:uid="{B4641740-F8EB-4231-85D8-3FBE1798B952}"/>
    <hyperlink ref="V12" r:id="rId8" xr:uid="{3377125E-88C8-4C34-9D00-9DE79071C12D}"/>
  </hyperlinks>
  <pageMargins left="0.7" right="0.7" top="0.75" bottom="0.75" header="0.3" footer="0.3"/>
  <pageSetup paperSize="9" orientation="portrait" r:id="rId9"/>
  <drawing r:id="rId10"/>
  <legacyDrawing r:id="rId11"/>
  <extLst>
    <ext xmlns:x14="http://schemas.microsoft.com/office/spreadsheetml/2009/9/main" uri="{78C0D931-6437-407d-A8EE-F0AAD7539E65}">
      <x14:conditionalFormattings>
        <x14:conditionalFormatting xmlns:xm="http://schemas.microsoft.com/office/excel/2006/main">
          <x14:cfRule type="expression" priority="30" id="{00000000-000E-0000-0000-000007000000}">
            <xm:f>$Y13&lt;&gt;リスト!$E$3</xm:f>
            <x14:dxf>
              <fill>
                <patternFill>
                  <bgColor theme="0" tint="-0.499984740745262"/>
                </patternFill>
              </fill>
            </x14:dxf>
          </x14:cfRule>
          <xm:sqref>Z13:AH32</xm:sqref>
        </x14:conditionalFormatting>
      </x14:conditionalFormattings>
    </ext>
    <ext xmlns:x14="http://schemas.microsoft.com/office/spreadsheetml/2009/9/main" uri="{CCE6A557-97BC-4b89-ADB6-D9C93CAAB3DF}">
      <x14:dataValidations xmlns:xm="http://schemas.microsoft.com/office/excel/2006/main" xWindow="809" yWindow="495" count="33">
        <x14:dataValidation type="list" allowBlank="1" showInputMessage="1" showErrorMessage="1" xr:uid="{82FF90DA-5F98-4DCD-8AF6-81825310C10A}">
          <x14:formula1>
            <xm:f>リスト!$C$2:$C$7</xm:f>
          </x14:formula1>
          <xm:sqref>L13:L32</xm:sqref>
        </x14:dataValidation>
        <x14:dataValidation type="list" allowBlank="1" showInputMessage="1" showErrorMessage="1" prompt="「現状の耐震性」欄で「3.耐震性なし」又は「4.診断未実施のため不明」を選択した場合は該当する項目を選択してください。（入力必須）" xr:uid="{621E3BEB-F8C2-49E9-BF71-EF97F742D20B}">
          <x14:formula1>
            <xm:f>リスト!$H$2:$H$8</xm:f>
          </x14:formula1>
          <xm:sqref>AE13:AE32</xm:sqref>
        </x14:dataValidation>
        <x14:dataValidation type="list" allowBlank="1" showInputMessage="1" showErrorMessage="1" prompt="「現状の耐震性」欄で「3.耐震性なし」又は「4.診断未実施のため不明」を選択した場合は該当する項目を選択してください。（入力必須）" xr:uid="{04B4F3A5-1530-4BFD-AB46-4A756BBF5B08}">
          <x14:formula1>
            <xm:f>リスト!$I$2:$I$8</xm:f>
          </x14:formula1>
          <xm:sqref>AF13:AF32</xm:sqref>
        </x14:dataValidation>
        <x14:dataValidation type="list" allowBlank="1" showInputMessage="1" showErrorMessage="1" xr:uid="{8AC1548A-89F5-4CFB-BF44-9CF148061D96}">
          <x14:formula1>
            <xm:f>リスト!$G$2:$G$7</xm:f>
          </x14:formula1>
          <xm:sqref>AD13:AD32</xm:sqref>
        </x14:dataValidation>
        <x14:dataValidation type="list" allowBlank="1" showInputMessage="1" showErrorMessage="1" prompt="「耐震診断」欄が「未実施」の場合は、主な理由として該当するものを選択してください。" xr:uid="{2A196B2B-3431-4F4F-B897-225243AA3A75}">
          <x14:formula1>
            <xm:f>リスト!$F$2:$F$8</xm:f>
          </x14:formula1>
          <xm:sqref>AB13:AB32</xm:sqref>
        </x14:dataValidation>
        <x14:dataValidation type="list" allowBlank="1" showInputMessage="1" showErrorMessage="1" prompt="「現状の耐震性」欄で「3.耐震性なし」又は「4.診断未実施のため不明」を選択した場合は該当する項目を選択してください。（入力必須）" xr:uid="{9EE92BA0-63F7-45E3-AC1A-A9894E515A68}">
          <x14:formula1>
            <xm:f>リスト!$J$2:$J$9</xm:f>
          </x14:formula1>
          <xm:sqref>AG13:AG32</xm:sqref>
        </x14:dataValidation>
        <x14:dataValidation type="list" allowBlank="1" showInputMessage="1" showErrorMessage="1" prompt="該当する項目を選択してください。" xr:uid="{CF71B938-9FFE-4841-9FF4-93190900699C}">
          <x14:formula1>
            <xm:f>リスト!$D$2:$D$6</xm:f>
          </x14:formula1>
          <xm:sqref>O13:O32</xm:sqref>
        </x14:dataValidation>
        <x14:dataValidation type="list" allowBlank="1" showInputMessage="1" showErrorMessage="1" xr:uid="{85913262-3691-49D5-BB67-B12847A62214}">
          <x14:formula1>
            <xm:f>リスト!$A$2:$A$6</xm:f>
          </x14:formula1>
          <xm:sqref>J13:J32</xm:sqref>
        </x14:dataValidation>
        <x14:dataValidation type="list" allowBlank="1" showInputMessage="1" showErrorMessage="1" xr:uid="{209B0E24-9A16-4A9A-A9DE-764D0749BE93}">
          <x14:formula1>
            <xm:f>リスト!$N$2:$N$4</xm:f>
          </x14:formula1>
          <xm:sqref>CC13:CM32</xm:sqref>
        </x14:dataValidation>
        <x14:dataValidation type="list" allowBlank="1" showInputMessage="1" showErrorMessage="1" prompt="学校の在籍状況を全ての建物で同一の項目を選択してください。_x000a_建物毎で異なる選択をしないでください。" xr:uid="{06D82A6F-A1F4-4EA4-B611-ABE1ACDB19B5}">
          <x14:formula1>
            <xm:f>リスト!$Q$2:$Q$4</xm:f>
          </x14:formula1>
          <xm:sqref>CT13:CT32</xm:sqref>
        </x14:dataValidation>
        <x14:dataValidation type="list" allowBlank="1" showInputMessage="1" showErrorMessage="1" xr:uid="{D9AFD9BE-D777-4626-BF20-28B704646EA1}">
          <x14:formula1>
            <xm:f>リスト!$R$2:$R$4</xm:f>
          </x14:formula1>
          <xm:sqref>CU13:CU32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CU列）で「バリアフリートイレを設けている」を選択" xr:uid="{E4AA3491-A7A1-400D-B8CE-78C3C3E3B34D}">
          <x14:formula1>
            <xm:f>リスト!$T$2:$T$5</xm:f>
          </x14:formula1>
          <xm:sqref>CV13:CV32</xm:sqref>
        </x14:dataValidation>
        <x14:dataValidation type="list" allowBlank="1" showInputMessage="1" showErrorMessage="1" xr:uid="{C299B0CC-E32B-482C-960B-AEAA107BCC8E}">
          <x14:formula1>
            <xm:f>リスト!$P$2:$P$4</xm:f>
          </x14:formula1>
          <xm:sqref>CO13:CS32</xm:sqref>
        </x14:dataValidation>
        <x14:dataValidation type="list" allowBlank="1" showInputMessage="1" showErrorMessage="1" xr:uid="{509C844F-5412-49AE-9583-200B2DC64163}">
          <x14:formula1>
            <xm:f>リスト!$V$2:$V$4</xm:f>
          </x14:formula1>
          <xm:sqref>CX13:CX32 DA13:DA32</xm:sqref>
        </x14:dataValidation>
        <x14:dataValidation type="list" allowBlank="1" showInputMessage="1" showErrorMessage="1" prompt="階数が「1階建て」の場合は、回答不要" xr:uid="{76F4C796-30BD-4D25-9E5E-B090995A8DA4}">
          <x14:formula1>
            <xm:f>リスト!$AB$2:$AB$4</xm:f>
          </x14:formula1>
          <xm:sqref>DD13:DD32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DA列）で「スロープ等で段差を解消している」を選択" xr:uid="{F2E270BF-9C6C-4D7A-B7F3-05077BC0DFC5}">
          <x14:formula1>
            <xm:f>リスト!$W$2:$W$7</xm:f>
          </x14:formula1>
          <xm:sqref>DB13:DB32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DD列）で「エレベーター等を１台以上設置している」を選択" xr:uid="{D7F20128-270E-4E48-9411-3500753B9AD1}">
          <x14:formula1>
            <xm:f>リスト!$AC$2:$AC$8</xm:f>
          </x14:formula1>
          <xm:sqref>DE13:DE32</xm:sqref>
        </x14:dataValidation>
        <x14:dataValidation type="list" allowBlank="1" showInputMessage="1" showErrorMessage="1" xr:uid="{465A368D-2605-4707-A908-0B5B295EFAC5}">
          <x14:formula1>
            <xm:f>リスト!$B$2:$B$9</xm:f>
          </x14:formula1>
          <xm:sqref>K13:K32</xm:sqref>
        </x14:dataValidation>
        <x14:dataValidation type="list" allowBlank="1" showInputMessage="1" showErrorMessage="1" xr:uid="{6F1A0DE9-3C44-4D9A-9933-71DE4045160C}">
          <x14:formula1>
            <xm:f>リスト!$AF$2:$AF$5</xm:f>
          </x14:formula1>
          <xm:sqref>DY13:DY32 EC13:EC32 EA13:EA32 DQ13:DQ32 DS13:DS32 DO13:DO32 DU13:DU32 DW13:DW32</xm:sqref>
        </x14:dataValidation>
        <x14:dataValidation type="list" allowBlank="1" showInputMessage="1" showErrorMessage="1" xr:uid="{7A5004D6-DBBA-40CE-A10C-EF54B1347643}">
          <x14:formula1>
            <xm:f>リスト!$E$2:$E$5</xm:f>
          </x14:formula1>
          <xm:sqref>Y13:Y32</xm:sqref>
        </x14:dataValidation>
        <x14:dataValidation type="list" allowBlank="1" showInputMessage="1" showErrorMessage="1" xr:uid="{DB52D7A2-7195-4C81-850B-77A91FB83F45}">
          <x14:formula1>
            <xm:f>リスト!$M$2:$M$4</xm:f>
          </x14:formula1>
          <xm:sqref>CB13:CB32</xm:sqref>
        </x14:dataValidation>
        <x14:dataValidation type="list" allowBlank="1" showInputMessage="1" showErrorMessage="1" prompt="整備状況（DD列）で「エレベーター等を１台以上設置している」を選択した場合は、選択不要です。_x000a_（「↓リストから選択）のままにしてください。）" xr:uid="{3166A17F-D682-4E84-B115-0C7109810136}">
          <x14:formula1>
            <xm:f>リスト!$S$2:$S$7</xm:f>
          </x14:formula1>
          <xm:sqref>DF13:DF32</xm:sqref>
        </x14:dataValidation>
        <x14:dataValidation type="list" allowBlank="1" showInputMessage="1" showErrorMessage="1" prompt="ⅰの整備計画の策定状況で、「①何らかの計画や方針等がある」を選択した場合は、「策定済」を選択してください。" xr:uid="{5B390727-E4E3-4FD7-88F9-C0F71FF0FD6F}">
          <x14:formula1>
            <xm:f>リスト!$O$2:$O$8</xm:f>
          </x14:formula1>
          <xm:sqref>CN13:CN32</xm:sqref>
        </x14:dataValidation>
        <x14:dataValidation type="list" allowBlank="1" showInputMessage="1" showErrorMessage="1" xr:uid="{194B5756-064F-4296-B1AF-7717296632A1}">
          <x14:formula1>
            <xm:f>リスト!$AH$2:$AH$4</xm:f>
          </x14:formula1>
          <xm:sqref>EE13:EE32</xm:sqref>
        </x14:dataValidation>
        <x14:dataValidation type="list" allowBlank="1" showInputMessage="1" showErrorMessage="1" xr:uid="{51010B95-E998-43DB-8575-D5CE50EE0580}">
          <x14:formula1>
            <xm:f>リスト!$AI$2:$AI$4</xm:f>
          </x14:formula1>
          <xm:sqref>EF13:EF32</xm:sqref>
        </x14:dataValidation>
        <x14:dataValidation type="list" allowBlank="1" showInputMessage="1" showErrorMessage="1" xr:uid="{13C3BF9E-CBD7-40D7-B823-7E0AE5E24308}">
          <x14:formula1>
            <xm:f>リスト!$AJ$2:$AJ$5</xm:f>
          </x14:formula1>
          <xm:sqref>EG13:EG32</xm:sqref>
        </x14:dataValidation>
        <x14:dataValidation type="list" allowBlank="1" showInputMessage="1" showErrorMessage="1" xr:uid="{671AAB1A-FD9F-4E10-9B7A-6F496570E8F5}">
          <x14:formula1>
            <xm:f>リスト!$AK$2:$AK$4</xm:f>
          </x14:formula1>
          <xm:sqref>EH13:EH32</xm:sqref>
        </x14:dataValidation>
        <x14:dataValidation type="list" allowBlank="1" showInputMessage="1" showErrorMessage="1" xr:uid="{C46F77EF-3A98-4076-BA4B-52CDD12642E8}">
          <x14:formula1>
            <xm:f>リスト!$AG$2:$AG$8</xm:f>
          </x14:formula1>
          <xm:sqref>DP13:DP32 ED13:ED32 EB13:EB32 DZ13:DZ32 DX13:DX32 DV13:DV32 DT13:DT32 DR13:DR32</xm:sqref>
        </x14:dataValidation>
        <x14:dataValidation type="list" allowBlank="1" showInputMessage="1" showErrorMessage="1" prompt="複数の点検を実施している場合は、上の項目（専門家の点検）を選択してください。" xr:uid="{67D7BBEE-B02E-4A8B-A113-CE0CC19CB9C3}">
          <x14:formula1>
            <xm:f>リスト!$K$2:$K$6</xm:f>
          </x14:formula1>
          <xm:sqref>AX13:AX32</xm:sqref>
        </x14:dataValidation>
        <x14:dataValidation type="list" allowBlank="1" showInputMessage="1" showErrorMessage="1" prompt="以下のいづれかに該当する場合は、選択不要です。（「↓リストから選択）のままにしてください。）_x000a_・ⅴ)要配慮児童生徒等の在籍状況（CＴ列）で「在籍していない」を選択_x000a_・左欄（CX列）で「スロープ等で段差を解消している」を選択" xr:uid="{19D654CD-85EF-4188-8E7D-7E55E7E61C07}">
          <x14:formula1>
            <xm:f>リスト!$W$2:$W$7</xm:f>
          </x14:formula1>
          <xm:sqref>CY13:CY32</xm:sqref>
        </x14:dataValidation>
        <x14:dataValidation type="list" allowBlank="1" showInputMessage="1" showErrorMessage="1" prompt="整備状況（CU列）で「バリアフリートイレを設けている」を選択した場合は、選択不要です。（「↓リストから選択）のままにしてください。）" xr:uid="{86F232E6-DAC8-4B9B-94E3-E36F0F638E3A}">
          <x14:formula1>
            <xm:f>リスト!$S$2:$S$7</xm:f>
          </x14:formula1>
          <xm:sqref>CW13:CW32</xm:sqref>
        </x14:dataValidation>
        <x14:dataValidation type="list" allowBlank="1" showInputMessage="1" showErrorMessage="1" prompt="整備状況（CX列）で「スロープ等で段差を解消している」を選択した場合は、選択不要です。_x000a_（「↓リストから選択）のままにしてください。）" xr:uid="{2D46028B-E31A-4ADE-BAB1-12D85A6B2C49}">
          <x14:formula1>
            <xm:f>リスト!$S$2:$S$7</xm:f>
          </x14:formula1>
          <xm:sqref>CZ13:CZ32</xm:sqref>
        </x14:dataValidation>
        <x14:dataValidation type="list" allowBlank="1" showInputMessage="1" showErrorMessage="1" prompt="（DA列）で「スロープ等で段差を解消している」を選択した場合は、選択不要です。_x000a_（「↓リストから選択」のままにしてください。）" xr:uid="{7F620391-5B5A-4631-B691-C328579D2B68}">
          <x14:formula1>
            <xm:f>リスト!$S$2:$S$7</xm:f>
          </x14:formula1>
          <xm:sqref>DC13:DC32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A1C7C-CA2D-4F77-82B0-39CF4D0A17B4}">
  <dimension ref="A1:AK13"/>
  <sheetViews>
    <sheetView topLeftCell="O1" zoomScaleNormal="100" workbookViewId="0">
      <selection activeCell="R3" sqref="R3"/>
    </sheetView>
  </sheetViews>
  <sheetFormatPr defaultColWidth="8.75" defaultRowHeight="13.5" x14ac:dyDescent="0.4"/>
  <cols>
    <col min="1" max="3" width="15.125" style="6" customWidth="1"/>
    <col min="4" max="5" width="19.375" style="6" customWidth="1"/>
    <col min="6" max="6" width="30.25" style="45" customWidth="1"/>
    <col min="7" max="7" width="27.75" style="45" customWidth="1"/>
    <col min="8" max="8" width="24.5" style="45" customWidth="1"/>
    <col min="9" max="9" width="16.25" style="45" customWidth="1"/>
    <col min="10" max="10" width="45.625" style="45" customWidth="1"/>
    <col min="11" max="11" width="18.375" style="45" customWidth="1"/>
    <col min="12" max="12" width="8.75" style="45"/>
    <col min="13" max="13" width="44.5" style="45" customWidth="1"/>
    <col min="14" max="14" width="31.25" style="45" customWidth="1"/>
    <col min="15" max="15" width="16.5" style="6" customWidth="1"/>
    <col min="16" max="16" width="20.125" style="6" customWidth="1"/>
    <col min="17" max="17" width="25.25" style="6" customWidth="1"/>
    <col min="18" max="27" width="20.25" style="6" customWidth="1"/>
    <col min="28" max="28" width="27.75" style="6" customWidth="1"/>
    <col min="29" max="30" width="20.25" style="6" customWidth="1"/>
    <col min="31" max="31" width="8.75" style="6"/>
    <col min="32" max="33" width="12.75" style="6" customWidth="1"/>
    <col min="34" max="34" width="18.25" style="6" customWidth="1"/>
    <col min="35" max="35" width="16.75" style="6" customWidth="1"/>
    <col min="36" max="37" width="15.375" style="6" bestFit="1" customWidth="1"/>
    <col min="38" max="16384" width="8.75" style="6"/>
  </cols>
  <sheetData>
    <row r="1" spans="1:37" s="105" customFormat="1" ht="54" x14ac:dyDescent="0.4">
      <c r="A1" s="102" t="s">
        <v>143</v>
      </c>
      <c r="B1" s="103" t="s">
        <v>144</v>
      </c>
      <c r="C1" s="102" t="s">
        <v>314</v>
      </c>
      <c r="D1" s="102" t="s">
        <v>315</v>
      </c>
      <c r="E1" s="102" t="s">
        <v>315</v>
      </c>
      <c r="F1" s="103" t="s">
        <v>161</v>
      </c>
      <c r="G1" s="103" t="s">
        <v>163</v>
      </c>
      <c r="H1" s="103" t="s">
        <v>316</v>
      </c>
      <c r="I1" s="103" t="s">
        <v>317</v>
      </c>
      <c r="J1" s="103" t="s">
        <v>166</v>
      </c>
      <c r="K1" s="104" t="s">
        <v>318</v>
      </c>
      <c r="L1" s="104" t="s">
        <v>319</v>
      </c>
      <c r="M1" s="103" t="s">
        <v>320</v>
      </c>
      <c r="N1" s="103" t="s">
        <v>321</v>
      </c>
      <c r="O1" s="102" t="s">
        <v>322</v>
      </c>
      <c r="P1" s="102" t="s">
        <v>323</v>
      </c>
      <c r="Q1" s="102" t="s">
        <v>324</v>
      </c>
      <c r="R1" s="102" t="s">
        <v>325</v>
      </c>
      <c r="S1" s="102" t="s">
        <v>326</v>
      </c>
      <c r="T1" s="102" t="s">
        <v>327</v>
      </c>
      <c r="U1" s="102" t="s">
        <v>328</v>
      </c>
      <c r="V1" s="102" t="s">
        <v>329</v>
      </c>
      <c r="W1" s="102" t="s">
        <v>330</v>
      </c>
      <c r="X1" s="102" t="s">
        <v>331</v>
      </c>
      <c r="Y1" s="102" t="s">
        <v>329</v>
      </c>
      <c r="Z1" s="102" t="s">
        <v>330</v>
      </c>
      <c r="AA1" s="102" t="s">
        <v>331</v>
      </c>
      <c r="AB1" s="102" t="s">
        <v>332</v>
      </c>
      <c r="AC1" s="102" t="s">
        <v>330</v>
      </c>
      <c r="AD1" s="102" t="s">
        <v>333</v>
      </c>
      <c r="AF1" s="102" t="s">
        <v>334</v>
      </c>
      <c r="AG1" s="102" t="s">
        <v>322</v>
      </c>
      <c r="AH1" s="242" t="s">
        <v>335</v>
      </c>
      <c r="AI1" s="242" t="s">
        <v>336</v>
      </c>
      <c r="AJ1" s="242" t="s">
        <v>337</v>
      </c>
      <c r="AK1" s="242" t="s">
        <v>338</v>
      </c>
    </row>
    <row r="2" spans="1:37" x14ac:dyDescent="0.4">
      <c r="A2" s="45" t="s">
        <v>231</v>
      </c>
      <c r="B2" s="45" t="s">
        <v>231</v>
      </c>
      <c r="C2" s="45" t="s">
        <v>231</v>
      </c>
      <c r="D2" s="45" t="s">
        <v>231</v>
      </c>
      <c r="E2" s="45" t="s">
        <v>231</v>
      </c>
      <c r="F2" s="45" t="s">
        <v>231</v>
      </c>
      <c r="G2" s="45" t="s">
        <v>231</v>
      </c>
      <c r="H2" s="45" t="s">
        <v>231</v>
      </c>
      <c r="I2" s="45" t="s">
        <v>231</v>
      </c>
      <c r="J2" s="45" t="s">
        <v>231</v>
      </c>
      <c r="K2" s="45" t="s">
        <v>231</v>
      </c>
      <c r="M2" s="45" t="s">
        <v>231</v>
      </c>
      <c r="N2" s="45" t="s">
        <v>231</v>
      </c>
      <c r="O2" s="45" t="s">
        <v>231</v>
      </c>
      <c r="P2" s="45" t="s">
        <v>231</v>
      </c>
      <c r="Q2" s="45" t="s">
        <v>231</v>
      </c>
      <c r="R2" s="45" t="s">
        <v>231</v>
      </c>
      <c r="S2" s="45" t="s">
        <v>231</v>
      </c>
      <c r="T2" s="45" t="s">
        <v>231</v>
      </c>
      <c r="U2" s="45" t="s">
        <v>231</v>
      </c>
      <c r="V2" s="45" t="s">
        <v>231</v>
      </c>
      <c r="W2" s="45" t="s">
        <v>231</v>
      </c>
      <c r="X2" s="45" t="s">
        <v>231</v>
      </c>
      <c r="Y2" s="45" t="s">
        <v>231</v>
      </c>
      <c r="Z2" s="45" t="s">
        <v>231</v>
      </c>
      <c r="AA2" s="45" t="s">
        <v>231</v>
      </c>
      <c r="AB2" s="45" t="s">
        <v>231</v>
      </c>
      <c r="AC2" s="45" t="s">
        <v>231</v>
      </c>
      <c r="AD2" s="45" t="s">
        <v>231</v>
      </c>
      <c r="AF2" s="45" t="s">
        <v>231</v>
      </c>
      <c r="AG2" s="45" t="s">
        <v>231</v>
      </c>
      <c r="AH2" s="45" t="s">
        <v>231</v>
      </c>
      <c r="AI2" s="45" t="s">
        <v>231</v>
      </c>
      <c r="AJ2" s="45" t="s">
        <v>231</v>
      </c>
      <c r="AK2" s="45" t="s">
        <v>231</v>
      </c>
    </row>
    <row r="3" spans="1:37" s="105" customFormat="1" ht="27" x14ac:dyDescent="0.4">
      <c r="A3" s="105" t="s">
        <v>217</v>
      </c>
      <c r="B3" s="45" t="s">
        <v>339</v>
      </c>
      <c r="C3" s="105" t="s">
        <v>263</v>
      </c>
      <c r="D3" s="104" t="s">
        <v>280</v>
      </c>
      <c r="E3" s="104" t="s">
        <v>225</v>
      </c>
      <c r="F3" s="104" t="s">
        <v>340</v>
      </c>
      <c r="G3" s="104" t="s">
        <v>227</v>
      </c>
      <c r="H3" s="104" t="s">
        <v>284</v>
      </c>
      <c r="I3" s="104" t="s">
        <v>285</v>
      </c>
      <c r="J3" s="104" t="s">
        <v>341</v>
      </c>
      <c r="K3" s="104" t="s">
        <v>228</v>
      </c>
      <c r="L3" s="104"/>
      <c r="M3" s="104" t="s">
        <v>303</v>
      </c>
      <c r="N3" s="104" t="s">
        <v>255</v>
      </c>
      <c r="O3" s="105" t="s">
        <v>342</v>
      </c>
      <c r="P3" s="105" t="s">
        <v>229</v>
      </c>
      <c r="Q3" s="105" t="s">
        <v>234</v>
      </c>
      <c r="R3" s="105" t="s">
        <v>257</v>
      </c>
      <c r="S3" s="105" t="s">
        <v>342</v>
      </c>
      <c r="T3" s="105" t="s">
        <v>236</v>
      </c>
      <c r="V3" s="105" t="s">
        <v>258</v>
      </c>
      <c r="W3" s="105" t="s">
        <v>236</v>
      </c>
      <c r="AB3" s="105" t="s">
        <v>343</v>
      </c>
      <c r="AC3" s="105" t="s">
        <v>236</v>
      </c>
      <c r="AF3" s="105" t="s">
        <v>245</v>
      </c>
      <c r="AG3" s="105" t="s">
        <v>342</v>
      </c>
      <c r="AH3" s="105" t="s">
        <v>344</v>
      </c>
      <c r="AI3" s="105" t="s">
        <v>345</v>
      </c>
      <c r="AJ3" s="105" t="s">
        <v>346</v>
      </c>
      <c r="AK3" s="105" t="s">
        <v>346</v>
      </c>
    </row>
    <row r="4" spans="1:37" s="105" customFormat="1" ht="27" x14ac:dyDescent="0.4">
      <c r="A4" s="105" t="s">
        <v>347</v>
      </c>
      <c r="B4" s="105" t="s">
        <v>348</v>
      </c>
      <c r="C4" s="105" t="s">
        <v>219</v>
      </c>
      <c r="D4" s="104" t="s">
        <v>349</v>
      </c>
      <c r="E4" s="104" t="s">
        <v>350</v>
      </c>
      <c r="F4" s="104" t="s">
        <v>351</v>
      </c>
      <c r="G4" s="104" t="s">
        <v>253</v>
      </c>
      <c r="H4" s="104" t="s">
        <v>352</v>
      </c>
      <c r="I4" s="104" t="s">
        <v>353</v>
      </c>
      <c r="J4" s="104" t="s">
        <v>354</v>
      </c>
      <c r="K4" s="104" t="s">
        <v>254</v>
      </c>
      <c r="L4" s="104"/>
      <c r="M4" s="104" t="s">
        <v>230</v>
      </c>
      <c r="N4" s="104" t="s">
        <v>267</v>
      </c>
      <c r="O4" s="105" t="s">
        <v>355</v>
      </c>
      <c r="P4" s="105" t="s">
        <v>356</v>
      </c>
      <c r="Q4" s="105" t="s">
        <v>305</v>
      </c>
      <c r="R4" s="105" t="s">
        <v>357</v>
      </c>
      <c r="S4" s="105" t="s">
        <v>355</v>
      </c>
      <c r="T4" s="105" t="s">
        <v>358</v>
      </c>
      <c r="V4" s="105" t="s">
        <v>269</v>
      </c>
      <c r="W4" s="105" t="s">
        <v>359</v>
      </c>
      <c r="AB4" s="105" t="s">
        <v>360</v>
      </c>
      <c r="AC4" s="105" t="s">
        <v>361</v>
      </c>
      <c r="AF4" s="105" t="s">
        <v>309</v>
      </c>
      <c r="AG4" s="105" t="s">
        <v>355</v>
      </c>
      <c r="AH4" s="105" t="s">
        <v>362</v>
      </c>
      <c r="AI4" s="105" t="s">
        <v>363</v>
      </c>
      <c r="AJ4" s="105" t="s">
        <v>364</v>
      </c>
      <c r="AK4" s="105" t="s">
        <v>364</v>
      </c>
    </row>
    <row r="5" spans="1:37" s="105" customFormat="1" ht="27" x14ac:dyDescent="0.4">
      <c r="A5" s="105" t="s">
        <v>365</v>
      </c>
      <c r="B5" s="105" t="s">
        <v>300</v>
      </c>
      <c r="C5" s="105" t="s">
        <v>278</v>
      </c>
      <c r="D5" s="104" t="s">
        <v>312</v>
      </c>
      <c r="E5" s="105" t="s">
        <v>282</v>
      </c>
      <c r="F5" s="104" t="s">
        <v>366</v>
      </c>
      <c r="G5" s="104" t="s">
        <v>283</v>
      </c>
      <c r="H5" s="104" t="s">
        <v>301</v>
      </c>
      <c r="I5" s="104" t="s">
        <v>367</v>
      </c>
      <c r="J5" s="104" t="s">
        <v>368</v>
      </c>
      <c r="K5" s="104" t="s">
        <v>266</v>
      </c>
      <c r="L5" s="104"/>
      <c r="M5" s="104"/>
      <c r="N5" s="104"/>
      <c r="O5" s="105" t="s">
        <v>369</v>
      </c>
      <c r="S5" s="105" t="s">
        <v>369</v>
      </c>
      <c r="T5" s="105" t="s">
        <v>306</v>
      </c>
      <c r="W5" s="105" t="s">
        <v>370</v>
      </c>
      <c r="AC5" s="105" t="s">
        <v>371</v>
      </c>
      <c r="AF5" s="105" t="s">
        <v>307</v>
      </c>
      <c r="AG5" s="105" t="s">
        <v>369</v>
      </c>
      <c r="AJ5" s="105" t="s">
        <v>372</v>
      </c>
    </row>
    <row r="6" spans="1:37" s="105" customFormat="1" ht="27" x14ac:dyDescent="0.4">
      <c r="A6" s="105" t="s">
        <v>373</v>
      </c>
      <c r="B6" s="105" t="s">
        <v>374</v>
      </c>
      <c r="C6" s="105" t="s">
        <v>375</v>
      </c>
      <c r="D6" s="104" t="s">
        <v>221</v>
      </c>
      <c r="F6" s="104" t="s">
        <v>376</v>
      </c>
      <c r="G6" s="104" t="s">
        <v>293</v>
      </c>
      <c r="H6" s="104" t="s">
        <v>377</v>
      </c>
      <c r="I6" s="104" t="s">
        <v>378</v>
      </c>
      <c r="J6" s="104" t="s">
        <v>379</v>
      </c>
      <c r="K6" s="104" t="s">
        <v>274</v>
      </c>
      <c r="L6" s="104"/>
      <c r="M6" s="104"/>
      <c r="N6" s="104"/>
      <c r="O6" s="105" t="s">
        <v>380</v>
      </c>
      <c r="S6" s="105" t="s">
        <v>380</v>
      </c>
      <c r="W6" s="105" t="s">
        <v>358</v>
      </c>
      <c r="AC6" s="105" t="s">
        <v>370</v>
      </c>
      <c r="AG6" s="105" t="s">
        <v>380</v>
      </c>
    </row>
    <row r="7" spans="1:37" s="105" customFormat="1" ht="40.5" x14ac:dyDescent="0.4">
      <c r="B7" s="105" t="s">
        <v>218</v>
      </c>
      <c r="C7" s="105" t="s">
        <v>373</v>
      </c>
      <c r="F7" s="104" t="s">
        <v>381</v>
      </c>
      <c r="G7" s="104" t="s">
        <v>382</v>
      </c>
      <c r="H7" s="104" t="s">
        <v>294</v>
      </c>
      <c r="I7" s="104" t="s">
        <v>294</v>
      </c>
      <c r="J7" s="104" t="s">
        <v>383</v>
      </c>
      <c r="K7" s="104"/>
      <c r="L7" s="104"/>
      <c r="M7" s="104"/>
      <c r="N7" s="104"/>
      <c r="O7" s="6" t="s">
        <v>237</v>
      </c>
      <c r="S7" s="6" t="s">
        <v>237</v>
      </c>
      <c r="W7" s="105" t="s">
        <v>306</v>
      </c>
      <c r="AC7" s="105" t="s">
        <v>358</v>
      </c>
      <c r="AG7" s="6" t="s">
        <v>237</v>
      </c>
    </row>
    <row r="8" spans="1:37" s="105" customFormat="1" ht="27" x14ac:dyDescent="0.4">
      <c r="B8" s="105" t="s">
        <v>384</v>
      </c>
      <c r="F8" s="104" t="s">
        <v>385</v>
      </c>
      <c r="G8" s="104"/>
      <c r="H8" s="104" t="s">
        <v>386</v>
      </c>
      <c r="I8" s="104" t="s">
        <v>386</v>
      </c>
      <c r="J8" s="104" t="s">
        <v>387</v>
      </c>
      <c r="K8" s="104"/>
      <c r="L8" s="104"/>
      <c r="M8" s="104"/>
      <c r="N8" s="104"/>
      <c r="O8" s="6" t="s">
        <v>304</v>
      </c>
      <c r="S8" s="6" t="s">
        <v>245</v>
      </c>
      <c r="AC8" s="105" t="s">
        <v>306</v>
      </c>
      <c r="AG8" s="105" t="s">
        <v>308</v>
      </c>
    </row>
    <row r="9" spans="1:37" s="105" customFormat="1" x14ac:dyDescent="0.4">
      <c r="B9" s="105" t="s">
        <v>388</v>
      </c>
      <c r="F9" s="104"/>
      <c r="G9" s="104"/>
      <c r="H9" s="104"/>
      <c r="I9" s="104"/>
      <c r="J9" s="104" t="s">
        <v>295</v>
      </c>
      <c r="K9" s="104"/>
      <c r="L9" s="104"/>
      <c r="M9" s="104"/>
      <c r="N9" s="104"/>
      <c r="O9" s="105" t="s">
        <v>308</v>
      </c>
    </row>
    <row r="10" spans="1:37" s="105" customFormat="1" x14ac:dyDescent="0.4">
      <c r="F10" s="104"/>
      <c r="G10" s="104"/>
      <c r="H10" s="104"/>
      <c r="I10" s="104"/>
      <c r="J10" s="104"/>
      <c r="K10" s="104"/>
      <c r="L10" s="104"/>
      <c r="M10" s="104"/>
      <c r="N10" s="104"/>
    </row>
    <row r="11" spans="1:37" s="105" customFormat="1" x14ac:dyDescent="0.4">
      <c r="E11" s="6"/>
      <c r="F11" s="104"/>
      <c r="G11" s="104"/>
      <c r="H11" s="104"/>
      <c r="I11" s="104"/>
      <c r="J11" s="104"/>
      <c r="K11" s="104"/>
      <c r="L11" s="104"/>
      <c r="M11" s="104"/>
      <c r="N11" s="104"/>
    </row>
    <row r="12" spans="1:37" s="105" customFormat="1" x14ac:dyDescent="0.4">
      <c r="E12" s="6"/>
      <c r="F12" s="104"/>
      <c r="G12" s="104"/>
      <c r="H12" s="104"/>
      <c r="I12" s="104"/>
      <c r="J12" s="104"/>
      <c r="K12" s="104"/>
      <c r="L12" s="104"/>
      <c r="M12" s="104"/>
      <c r="N12" s="104"/>
    </row>
    <row r="13" spans="1:37" x14ac:dyDescent="0.4">
      <c r="B13" s="105"/>
      <c r="K13" s="104"/>
      <c r="M13" s="104"/>
      <c r="O13" s="105"/>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調査様式 （学校入力用）</vt:lpstr>
      <vt:lpstr>幼稚園注意事項</vt:lpstr>
      <vt:lpstr>記入例（学校入力用）</vt:lpstr>
      <vt:lpstr>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松永健</dc:creator>
  <cp:keywords/>
  <dc:description/>
  <cp:lastModifiedBy>user</cp:lastModifiedBy>
  <cp:revision/>
  <cp:lastPrinted>2025-05-27T06:36:43Z</cp:lastPrinted>
  <dcterms:created xsi:type="dcterms:W3CDTF">2025-03-14T01:10:26Z</dcterms:created>
  <dcterms:modified xsi:type="dcterms:W3CDTF">2025-07-06T23:51:12Z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2025-03-14T09:29:46Z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eb349943-6d78-48f3-8251-eed34bc0134f</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