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filterPrivacy="1" codeName="ThisWorkbook"/>
  <xr:revisionPtr revIDLastSave="0" documentId="8_{DC19DFD8-C145-4260-9206-0D6E0E043CA5}" xr6:coauthVersionLast="47" xr6:coauthVersionMax="47" xr10:uidLastSave="{00000000-0000-0000-0000-000000000000}"/>
  <bookViews>
    <workbookView xWindow="-120" yWindow="-120" windowWidth="29040" windowHeight="15720" tabRatio="627" xr2:uid="{00000000-000D-0000-FFFF-FFFF00000000}"/>
  </bookViews>
  <sheets>
    <sheet name="使用方法" sheetId="41" r:id="rId1"/>
    <sheet name="作業１" sheetId="34" r:id="rId2"/>
    <sheet name="作業２" sheetId="35" r:id="rId3"/>
    <sheet name="作業３" sheetId="45" r:id="rId4"/>
    <sheet name="1校(園)目印刷" sheetId="40" r:id="rId5"/>
    <sheet name="2校(園)目印刷" sheetId="42" r:id="rId6"/>
    <sheet name="3校(園)目印刷" sheetId="43" r:id="rId7"/>
    <sheet name="4校(園)目印刷" sheetId="44" r:id="rId8"/>
  </sheets>
  <definedNames>
    <definedName name="_xlnm.Print_Area" localSheetId="4">'1校(園)目印刷'!$D$4:$CR$203</definedName>
    <definedName name="_xlnm.Print_Area" localSheetId="5">'2校(園)目印刷'!$D$4:$CR$203</definedName>
    <definedName name="_xlnm.Print_Area" localSheetId="6">'3校(園)目印刷'!$D$4:$CR$203</definedName>
    <definedName name="_xlnm.Print_Area" localSheetId="7">'4校(園)目印刷'!$D$4:$CR$203</definedName>
    <definedName name="_xlnm.Print_Area" localSheetId="1">作業１!$A$1:$P$14</definedName>
    <definedName name="_xlnm.Print_Area" localSheetId="2">作業２!$B$1:$H$28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O173" i="43" l="1"/>
  <c r="AE173" i="43" s="1"/>
  <c r="L39" i="44"/>
  <c r="L39" i="43"/>
  <c r="L39" i="42"/>
  <c r="AZ39" i="40"/>
  <c r="BO177" i="42"/>
  <c r="BN177" i="42" s="1"/>
  <c r="F22" i="34"/>
  <c r="BZ177" i="42" l="1"/>
  <c r="BN173" i="43"/>
  <c r="BZ173" i="43"/>
  <c r="B14" i="34"/>
  <c r="BI135" i="42" l="1"/>
  <c r="Y135" i="42" s="1"/>
  <c r="BI124" i="40"/>
  <c r="Y124" i="40" s="1"/>
  <c r="F18" i="34" l="1"/>
  <c r="G18" i="34"/>
  <c r="E55" i="35"/>
  <c r="AB64" i="40" l="1"/>
  <c r="F6" i="34"/>
  <c r="D13" i="44"/>
  <c r="I88" i="40"/>
  <c r="D13" i="42"/>
  <c r="D13" i="40"/>
  <c r="D13" i="43"/>
  <c r="AO57" i="40"/>
  <c r="L57" i="40"/>
  <c r="BI57" i="40"/>
  <c r="V57" i="40"/>
  <c r="AF57" i="40"/>
  <c r="H79" i="40" l="1"/>
  <c r="D18" i="40"/>
  <c r="H88" i="40"/>
  <c r="E56" i="35"/>
  <c r="L39" i="40" s="1"/>
  <c r="E53" i="35"/>
  <c r="AY57" i="40" s="1"/>
  <c r="E67" i="35" l="1"/>
  <c r="BI126" i="40"/>
  <c r="Y126" i="40" s="1"/>
  <c r="D78" i="35" l="1"/>
  <c r="D77" i="35"/>
  <c r="D75" i="35"/>
  <c r="F21" i="34"/>
  <c r="F19" i="34"/>
  <c r="BO177" i="43"/>
  <c r="BO177" i="44"/>
  <c r="BN177" i="44" s="1"/>
  <c r="BO173" i="44"/>
  <c r="BN173" i="44" s="1"/>
  <c r="BO173" i="42"/>
  <c r="BO177" i="40"/>
  <c r="BO173" i="40"/>
  <c r="BZ173" i="40" s="1"/>
  <c r="BO139" i="44"/>
  <c r="BO139" i="43"/>
  <c r="BO139" i="42"/>
  <c r="BO139" i="40"/>
  <c r="BN177" i="43" l="1"/>
  <c r="BZ177" i="43"/>
  <c r="AE177" i="43"/>
  <c r="BZ177" i="40"/>
  <c r="BN177" i="40"/>
  <c r="BN173" i="42"/>
  <c r="BZ173" i="42"/>
  <c r="BZ173" i="44"/>
  <c r="AE173" i="44"/>
  <c r="BZ139" i="44"/>
  <c r="AE139" i="44"/>
  <c r="AP139" i="44" s="1"/>
  <c r="BZ177" i="44"/>
  <c r="AE177" i="44"/>
  <c r="BZ139" i="43"/>
  <c r="AE139" i="43"/>
  <c r="AP139" i="43" s="1"/>
  <c r="AE173" i="42"/>
  <c r="AE177" i="42"/>
  <c r="BZ139" i="42"/>
  <c r="AE139" i="42"/>
  <c r="AP139" i="42" s="1"/>
  <c r="BN139" i="40"/>
  <c r="AE139" i="40"/>
  <c r="AD139" i="40" s="1"/>
  <c r="AE173" i="40"/>
  <c r="AE177" i="40"/>
  <c r="BN173" i="40"/>
  <c r="BN139" i="44"/>
  <c r="BN139" i="43"/>
  <c r="BN139" i="42"/>
  <c r="BZ139" i="40"/>
  <c r="CH110" i="44"/>
  <c r="CH110" i="42"/>
  <c r="BI193" i="44"/>
  <c r="Y193" i="44" s="1"/>
  <c r="BI192" i="44"/>
  <c r="Y192" i="44" s="1"/>
  <c r="BI191" i="44"/>
  <c r="Y191" i="44" s="1"/>
  <c r="BI189" i="44"/>
  <c r="Y189" i="44" s="1"/>
  <c r="BI188" i="44"/>
  <c r="Y188" i="44" s="1"/>
  <c r="BI187" i="44"/>
  <c r="Y187" i="44" s="1"/>
  <c r="BI186" i="44"/>
  <c r="Y186" i="44" s="1"/>
  <c r="BI184" i="44"/>
  <c r="Y184" i="44" s="1"/>
  <c r="BI183" i="44"/>
  <c r="Y183" i="44" s="1"/>
  <c r="BI182" i="44"/>
  <c r="Y182" i="44" s="1"/>
  <c r="BI181" i="44"/>
  <c r="Y181" i="44" s="1"/>
  <c r="BI180" i="44"/>
  <c r="Y180" i="44" s="1"/>
  <c r="BI179" i="44"/>
  <c r="Y179" i="44" s="1"/>
  <c r="BI178" i="44"/>
  <c r="Y178" i="44" s="1"/>
  <c r="BI176" i="44"/>
  <c r="Y176" i="44" s="1"/>
  <c r="BI174" i="44"/>
  <c r="Y174" i="44" s="1"/>
  <c r="BI172" i="44"/>
  <c r="Y172" i="44" s="1"/>
  <c r="BI150" i="44"/>
  <c r="Y150" i="44" s="1"/>
  <c r="BI149" i="44"/>
  <c r="Y149" i="44" s="1"/>
  <c r="BI148" i="44"/>
  <c r="Y148" i="44" s="1"/>
  <c r="BI146" i="44"/>
  <c r="Y146" i="44" s="1"/>
  <c r="BI145" i="44"/>
  <c r="Y145" i="44" s="1"/>
  <c r="BI144" i="44"/>
  <c r="Y144" i="44" s="1"/>
  <c r="BI141" i="44"/>
  <c r="Y141" i="44" s="1"/>
  <c r="BI138" i="44"/>
  <c r="Y138" i="44" s="1"/>
  <c r="BI135" i="44"/>
  <c r="Y135" i="44" s="1"/>
  <c r="BI133" i="44"/>
  <c r="Y133" i="44" s="1"/>
  <c r="BI132" i="44"/>
  <c r="Y132" i="44" s="1"/>
  <c r="BI131" i="44"/>
  <c r="Y131" i="44" s="1"/>
  <c r="BI129" i="44"/>
  <c r="Y129" i="44" s="1"/>
  <c r="BI126" i="44"/>
  <c r="Y126" i="44" s="1"/>
  <c r="BI125" i="44"/>
  <c r="Y125" i="44" s="1"/>
  <c r="BI124" i="44"/>
  <c r="Y124" i="44" s="1"/>
  <c r="BI193" i="43"/>
  <c r="Y193" i="43" s="1"/>
  <c r="BI192" i="43"/>
  <c r="Y192" i="43" s="1"/>
  <c r="BI191" i="43"/>
  <c r="Y191" i="43" s="1"/>
  <c r="BI189" i="43"/>
  <c r="Y189" i="43" s="1"/>
  <c r="BI188" i="43"/>
  <c r="Y188" i="43" s="1"/>
  <c r="BI187" i="43"/>
  <c r="Y187" i="43" s="1"/>
  <c r="BI186" i="43"/>
  <c r="Y186" i="43" s="1"/>
  <c r="BI184" i="43"/>
  <c r="Y184" i="43" s="1"/>
  <c r="BI183" i="43"/>
  <c r="Y183" i="43" s="1"/>
  <c r="BI182" i="43"/>
  <c r="Y182" i="43" s="1"/>
  <c r="BI181" i="43"/>
  <c r="Y181" i="43" s="1"/>
  <c r="BI180" i="43"/>
  <c r="Y180" i="43" s="1"/>
  <c r="BI179" i="43"/>
  <c r="Y179" i="43" s="1"/>
  <c r="BI178" i="43"/>
  <c r="Y178" i="43" s="1"/>
  <c r="BI176" i="43"/>
  <c r="Y176" i="43" s="1"/>
  <c r="BI174" i="43"/>
  <c r="Y174" i="43" s="1"/>
  <c r="BI172" i="43"/>
  <c r="Y172" i="43" s="1"/>
  <c r="BI150" i="43"/>
  <c r="Y150" i="43" s="1"/>
  <c r="BI149" i="43"/>
  <c r="Y149" i="43" s="1"/>
  <c r="BI148" i="43"/>
  <c r="Y148" i="43" s="1"/>
  <c r="BI146" i="43"/>
  <c r="Y146" i="43" s="1"/>
  <c r="BI145" i="43"/>
  <c r="Y145" i="43" s="1"/>
  <c r="BI144" i="43"/>
  <c r="Y144" i="43" s="1"/>
  <c r="BI141" i="43"/>
  <c r="Y141" i="43" s="1"/>
  <c r="BI138" i="43"/>
  <c r="Y138" i="43" s="1"/>
  <c r="BI135" i="43"/>
  <c r="Y135" i="43" s="1"/>
  <c r="BI133" i="43"/>
  <c r="Y133" i="43" s="1"/>
  <c r="BI132" i="43"/>
  <c r="Y132" i="43" s="1"/>
  <c r="BI131" i="43"/>
  <c r="Y131" i="43" s="1"/>
  <c r="BI129" i="43"/>
  <c r="Y129" i="43" s="1"/>
  <c r="BI126" i="43"/>
  <c r="Y126" i="43" s="1"/>
  <c r="BI125" i="43"/>
  <c r="Y125" i="43" s="1"/>
  <c r="BI124" i="43"/>
  <c r="Y124" i="43" s="1"/>
  <c r="CH110" i="43"/>
  <c r="BI193" i="42"/>
  <c r="Y193" i="42" s="1"/>
  <c r="BI192" i="42"/>
  <c r="Y192" i="42" s="1"/>
  <c r="BI191" i="42"/>
  <c r="Y191" i="42" s="1"/>
  <c r="BI189" i="42"/>
  <c r="Y189" i="42" s="1"/>
  <c r="BI188" i="42"/>
  <c r="Y188" i="42" s="1"/>
  <c r="BI187" i="42"/>
  <c r="Y187" i="42" s="1"/>
  <c r="BI186" i="42"/>
  <c r="Y186" i="42" s="1"/>
  <c r="BI184" i="42"/>
  <c r="Y184" i="42" s="1"/>
  <c r="BI183" i="42"/>
  <c r="Y183" i="42" s="1"/>
  <c r="BI182" i="42"/>
  <c r="Y182" i="42" s="1"/>
  <c r="BI181" i="42"/>
  <c r="Y181" i="42" s="1"/>
  <c r="BI180" i="42"/>
  <c r="Y180" i="42" s="1"/>
  <c r="BI179" i="42"/>
  <c r="Y179" i="42" s="1"/>
  <c r="BI178" i="42"/>
  <c r="Y178" i="42" s="1"/>
  <c r="BI176" i="42"/>
  <c r="Y176" i="42" s="1"/>
  <c r="BI174" i="42"/>
  <c r="Y174" i="42" s="1"/>
  <c r="BI172" i="42"/>
  <c r="Y172" i="42" s="1"/>
  <c r="BI150" i="42"/>
  <c r="Y150" i="42" s="1"/>
  <c r="BI149" i="42"/>
  <c r="Y149" i="42" s="1"/>
  <c r="BI148" i="42"/>
  <c r="Y148" i="42" s="1"/>
  <c r="BI146" i="42"/>
  <c r="Y146" i="42" s="1"/>
  <c r="BI145" i="42"/>
  <c r="Y145" i="42" s="1"/>
  <c r="BI144" i="42"/>
  <c r="Y144" i="42" s="1"/>
  <c r="BI141" i="42"/>
  <c r="Y141" i="42" s="1"/>
  <c r="BI138" i="42"/>
  <c r="Y138" i="42" s="1"/>
  <c r="BI133" i="42"/>
  <c r="Y133" i="42" s="1"/>
  <c r="BI132" i="42"/>
  <c r="Y132" i="42" s="1"/>
  <c r="BI131" i="42"/>
  <c r="Y131" i="42" s="1"/>
  <c r="BI129" i="42"/>
  <c r="Y129" i="42" s="1"/>
  <c r="BI126" i="42"/>
  <c r="Y126" i="42" s="1"/>
  <c r="BI125" i="42"/>
  <c r="Y125" i="42" s="1"/>
  <c r="BI124" i="42"/>
  <c r="Y124" i="42" s="1"/>
  <c r="CH110" i="40"/>
  <c r="BI193" i="40"/>
  <c r="Y193" i="40" s="1"/>
  <c r="BI192" i="40"/>
  <c r="Y192" i="40" s="1"/>
  <c r="BI191" i="40"/>
  <c r="Y191" i="40" s="1"/>
  <c r="BI186" i="40"/>
  <c r="Y186" i="40" s="1"/>
  <c r="BI189" i="40"/>
  <c r="Y189" i="40" s="1"/>
  <c r="BI188" i="40"/>
  <c r="Y188" i="40" s="1"/>
  <c r="BI187" i="40"/>
  <c r="Y187" i="40" s="1"/>
  <c r="BI184" i="40"/>
  <c r="Y184" i="40" s="1"/>
  <c r="BI183" i="40"/>
  <c r="Y183" i="40" s="1"/>
  <c r="BI182" i="40"/>
  <c r="Y182" i="40" s="1"/>
  <c r="BI181" i="40"/>
  <c r="Y181" i="40" s="1"/>
  <c r="BI180" i="40"/>
  <c r="Y180" i="40" s="1"/>
  <c r="BI179" i="40"/>
  <c r="Y179" i="40" s="1"/>
  <c r="BI178" i="40"/>
  <c r="Y178" i="40" s="1"/>
  <c r="BI176" i="40"/>
  <c r="Y176" i="40" s="1"/>
  <c r="BI174" i="40"/>
  <c r="Y174" i="40" s="1"/>
  <c r="BI172" i="40"/>
  <c r="Y172" i="40" s="1"/>
  <c r="BI150" i="40"/>
  <c r="Y150" i="40" s="1"/>
  <c r="BI149" i="40"/>
  <c r="Y149" i="40" s="1"/>
  <c r="BI148" i="40"/>
  <c r="Y148" i="40" s="1"/>
  <c r="BI146" i="40"/>
  <c r="Y146" i="40" s="1"/>
  <c r="BI145" i="40"/>
  <c r="Y145" i="40" s="1"/>
  <c r="BI144" i="40"/>
  <c r="Y144" i="40" s="1"/>
  <c r="BI141" i="40"/>
  <c r="Y141" i="40" s="1"/>
  <c r="BI138" i="40"/>
  <c r="Y138" i="40" s="1"/>
  <c r="BI135" i="40"/>
  <c r="Y135" i="40" s="1"/>
  <c r="BI133" i="40"/>
  <c r="Y133" i="40" s="1"/>
  <c r="BI132" i="40"/>
  <c r="Y132" i="40" s="1"/>
  <c r="BI131" i="40"/>
  <c r="Y131" i="40" s="1"/>
  <c r="BI129" i="40"/>
  <c r="Y129" i="40" s="1"/>
  <c r="BI125" i="40"/>
  <c r="Y125" i="40" s="1"/>
  <c r="H35" i="35"/>
  <c r="G35" i="35"/>
  <c r="F35" i="35"/>
  <c r="BI168" i="44"/>
  <c r="AP173" i="40" l="1"/>
  <c r="AD173" i="40"/>
  <c r="AP177" i="40"/>
  <c r="AD177" i="40"/>
  <c r="AP177" i="44"/>
  <c r="AD177" i="44"/>
  <c r="AP177" i="43"/>
  <c r="AD177" i="43"/>
  <c r="AP173" i="42"/>
  <c r="AD173" i="42"/>
  <c r="AP177" i="42"/>
  <c r="AD177" i="42"/>
  <c r="AP173" i="44"/>
  <c r="AD173" i="44"/>
  <c r="AP173" i="43"/>
  <c r="AD173" i="43"/>
  <c r="AP139" i="40"/>
  <c r="AD139" i="42"/>
  <c r="AD139" i="44"/>
  <c r="AD139" i="43"/>
  <c r="BZ49" i="44"/>
  <c r="BZ49" i="43"/>
  <c r="BZ49" i="42"/>
  <c r="BZ49" i="40"/>
  <c r="H56" i="35"/>
  <c r="G56" i="35"/>
  <c r="F56" i="35"/>
  <c r="H55" i="35"/>
  <c r="AB64" i="44" s="1"/>
  <c r="G55" i="35"/>
  <c r="F55" i="35"/>
  <c r="AB64" i="42" s="1"/>
  <c r="H67" i="35"/>
  <c r="G67" i="35"/>
  <c r="F67" i="35"/>
  <c r="BI137" i="40"/>
  <c r="Y137" i="40" s="1"/>
  <c r="H71" i="35"/>
  <c r="H72" i="35" s="1"/>
  <c r="H73" i="35" s="1"/>
  <c r="H74" i="35" s="1"/>
  <c r="G71" i="35"/>
  <c r="G72" i="35" s="1"/>
  <c r="G73" i="35" s="1"/>
  <c r="G74" i="35" s="1"/>
  <c r="F71" i="35"/>
  <c r="F72" i="35" s="1"/>
  <c r="F73" i="35" s="1"/>
  <c r="F74" i="35" s="1"/>
  <c r="E71" i="35"/>
  <c r="E72" i="35" s="1"/>
  <c r="E61" i="35"/>
  <c r="H61" i="35"/>
  <c r="G61" i="35"/>
  <c r="F61" i="35"/>
  <c r="D76" i="35"/>
  <c r="D74" i="35"/>
  <c r="D73" i="35"/>
  <c r="D72" i="35"/>
  <c r="AB64" i="43" l="1"/>
  <c r="I55" i="35"/>
  <c r="BZ53" i="44"/>
  <c r="BZ53" i="43"/>
  <c r="BZ53" i="42"/>
  <c r="BZ53" i="40"/>
  <c r="AF57" i="44"/>
  <c r="V57" i="44"/>
  <c r="AO57" i="44"/>
  <c r="BI57" i="44"/>
  <c r="L57" i="44"/>
  <c r="BI57" i="42"/>
  <c r="L57" i="42"/>
  <c r="AO57" i="42"/>
  <c r="V57" i="42"/>
  <c r="AF57" i="42"/>
  <c r="AO57" i="43"/>
  <c r="BI57" i="43"/>
  <c r="AF57" i="43"/>
  <c r="V57" i="43"/>
  <c r="L57" i="43"/>
  <c r="I56" i="35"/>
  <c r="AW68" i="44"/>
  <c r="BZ19" i="42"/>
  <c r="BZ19" i="40"/>
  <c r="AW68" i="42"/>
  <c r="BZ19" i="43"/>
  <c r="AW68" i="40"/>
  <c r="BZ19" i="44"/>
  <c r="AW68" i="43"/>
  <c r="BI140" i="40"/>
  <c r="Y140" i="40" s="1"/>
  <c r="BI143" i="40"/>
  <c r="Y143" i="40" s="1"/>
  <c r="BI128" i="40"/>
  <c r="Y128" i="40" s="1"/>
  <c r="BI127" i="40"/>
  <c r="Y127" i="40" s="1"/>
  <c r="L73" i="40"/>
  <c r="E73" i="35"/>
  <c r="E74" i="35" s="1"/>
  <c r="L13" i="40"/>
  <c r="L13" i="42"/>
  <c r="L13" i="43"/>
  <c r="L13" i="44"/>
  <c r="AJ73" i="40"/>
  <c r="BG73" i="40"/>
  <c r="F18" i="45"/>
  <c r="G18" i="45"/>
  <c r="H18" i="45"/>
  <c r="I18" i="45"/>
  <c r="G58" i="35"/>
  <c r="G68" i="35" s="1"/>
  <c r="L18" i="40"/>
  <c r="G19" i="34"/>
  <c r="I88" i="42" s="1"/>
  <c r="CI10" i="44"/>
  <c r="BI168" i="42"/>
  <c r="BI168" i="43"/>
  <c r="B50" i="35" l="1"/>
  <c r="D18" i="42"/>
  <c r="H88" i="42"/>
  <c r="H79" i="42"/>
  <c r="J50" i="35"/>
  <c r="I88" i="44"/>
  <c r="I88" i="43"/>
  <c r="L18" i="44"/>
  <c r="L18" i="43"/>
  <c r="L18" i="42"/>
  <c r="AW65" i="40"/>
  <c r="CI10" i="40"/>
  <c r="CI10" i="42"/>
  <c r="CI10" i="43"/>
  <c r="AZ39" i="42"/>
  <c r="AZ39" i="43"/>
  <c r="AZ39" i="44"/>
  <c r="H7" i="35"/>
  <c r="G7" i="35"/>
  <c r="F7" i="35"/>
  <c r="E7" i="35"/>
  <c r="K19" i="45"/>
  <c r="F19" i="45" s="1"/>
  <c r="L19" i="45"/>
  <c r="G19" i="45" s="1"/>
  <c r="M19" i="45"/>
  <c r="H19" i="45" s="1"/>
  <c r="N19" i="45"/>
  <c r="I19" i="45" s="1"/>
  <c r="K26" i="45"/>
  <c r="F26" i="45" s="1"/>
  <c r="L26" i="45"/>
  <c r="G26" i="45" s="1"/>
  <c r="M26" i="45"/>
  <c r="H26" i="45" s="1"/>
  <c r="N26" i="45"/>
  <c r="I26" i="45" s="1"/>
  <c r="K32" i="45"/>
  <c r="F32" i="45" s="1"/>
  <c r="K30" i="45" s="1"/>
  <c r="F30" i="45" s="1"/>
  <c r="L32" i="45"/>
  <c r="G32" i="45" s="1"/>
  <c r="L30" i="45" s="1"/>
  <c r="G30" i="45" s="1"/>
  <c r="M32" i="45"/>
  <c r="H32" i="45" s="1"/>
  <c r="M30" i="45" s="1"/>
  <c r="H30" i="45" s="1"/>
  <c r="N32" i="45"/>
  <c r="I32" i="45" s="1"/>
  <c r="N30" i="45" s="1"/>
  <c r="I30" i="45" s="1"/>
  <c r="K38" i="45"/>
  <c r="F38" i="45" s="1"/>
  <c r="L38" i="45"/>
  <c r="G38" i="45" s="1"/>
  <c r="M38" i="45"/>
  <c r="H38" i="45" s="1"/>
  <c r="N38" i="45"/>
  <c r="I38" i="45" s="1"/>
  <c r="K43" i="45"/>
  <c r="F43" i="45" s="1"/>
  <c r="L43" i="45"/>
  <c r="G43" i="45" s="1"/>
  <c r="M43" i="45"/>
  <c r="H43" i="45" s="1"/>
  <c r="N43" i="45"/>
  <c r="I43" i="45" s="1"/>
  <c r="K56" i="45"/>
  <c r="F56" i="45" s="1"/>
  <c r="L56" i="45"/>
  <c r="G56" i="45" s="1"/>
  <c r="M56" i="45"/>
  <c r="H56" i="45" s="1"/>
  <c r="N56" i="45"/>
  <c r="I56" i="45" s="1"/>
  <c r="K60" i="45"/>
  <c r="F60" i="45" s="1"/>
  <c r="L60" i="45"/>
  <c r="G60" i="45" s="1"/>
  <c r="M60" i="45"/>
  <c r="H60" i="45" s="1"/>
  <c r="N60" i="45"/>
  <c r="I60" i="45" s="1"/>
  <c r="K70" i="45"/>
  <c r="F70" i="45" s="1"/>
  <c r="L70" i="45"/>
  <c r="G70" i="45" s="1"/>
  <c r="M70" i="45"/>
  <c r="H70" i="45" s="1"/>
  <c r="N70" i="45"/>
  <c r="I70" i="45" s="1"/>
  <c r="K75" i="45"/>
  <c r="F75" i="45" s="1"/>
  <c r="L75" i="45"/>
  <c r="G75" i="45" s="1"/>
  <c r="M75" i="45"/>
  <c r="H75" i="45" s="1"/>
  <c r="N75" i="45"/>
  <c r="I75" i="45" s="1"/>
  <c r="K84" i="45"/>
  <c r="F84" i="45" s="1"/>
  <c r="H88" i="44" l="1"/>
  <c r="D18" i="44"/>
  <c r="H79" i="44"/>
  <c r="D18" i="43"/>
  <c r="H88" i="43"/>
  <c r="H79" i="43"/>
  <c r="BK65" i="40"/>
  <c r="BC65" i="40"/>
  <c r="F53" i="45"/>
  <c r="G53" i="45"/>
  <c r="H53" i="45"/>
  <c r="I53" i="45"/>
  <c r="M55" i="45"/>
  <c r="H55" i="45" s="1"/>
  <c r="M79" i="45" s="1"/>
  <c r="H79" i="45" s="1"/>
  <c r="H87" i="45" s="1"/>
  <c r="H88" i="45" s="1"/>
  <c r="M47" i="45"/>
  <c r="H47" i="45" s="1"/>
  <c r="L55" i="45"/>
  <c r="G55" i="45" s="1"/>
  <c r="L79" i="45" s="1"/>
  <c r="G79" i="45" s="1"/>
  <c r="G87" i="45" s="1"/>
  <c r="G88" i="45" s="1"/>
  <c r="L47" i="45"/>
  <c r="G47" i="45" s="1"/>
  <c r="N55" i="45"/>
  <c r="I55" i="45" s="1"/>
  <c r="N79" i="45" s="1"/>
  <c r="I79" i="45" s="1"/>
  <c r="I87" i="45" s="1"/>
  <c r="I88" i="45" s="1"/>
  <c r="N47" i="45"/>
  <c r="I47" i="45" s="1"/>
  <c r="K55" i="45"/>
  <c r="F55" i="45" s="1"/>
  <c r="K79" i="45" s="1"/>
  <c r="F79" i="45" s="1"/>
  <c r="F87" i="45" s="1"/>
  <c r="F88" i="45" s="1"/>
  <c r="K47" i="45"/>
  <c r="F47" i="45" s="1"/>
  <c r="E87" i="45" l="1"/>
  <c r="F93" i="45" l="1"/>
  <c r="F90" i="45"/>
  <c r="F92" i="45"/>
  <c r="F91" i="45"/>
  <c r="H91" i="45"/>
  <c r="H92" i="45"/>
  <c r="H90" i="45"/>
  <c r="H93" i="45"/>
  <c r="F89" i="45"/>
  <c r="CJ40" i="44"/>
  <c r="BZ40" i="44"/>
  <c r="CJ40" i="43"/>
  <c r="BZ40" i="43"/>
  <c r="CJ40" i="42"/>
  <c r="BZ40" i="42"/>
  <c r="CJ40" i="40"/>
  <c r="BZ40" i="40"/>
  <c r="BK20" i="44"/>
  <c r="AZ20" i="44"/>
  <c r="BK14" i="44"/>
  <c r="AZ14" i="44"/>
  <c r="BK20" i="43"/>
  <c r="AZ20" i="43"/>
  <c r="BK14" i="43"/>
  <c r="AZ14" i="43"/>
  <c r="BK20" i="42"/>
  <c r="AZ20" i="42"/>
  <c r="BK14" i="42"/>
  <c r="AZ14" i="42"/>
  <c r="BK20" i="40"/>
  <c r="AZ20" i="40"/>
  <c r="BK14" i="40"/>
  <c r="AZ14" i="40"/>
  <c r="L31" i="44" l="1"/>
  <c r="L31" i="43"/>
  <c r="L31" i="42"/>
  <c r="L31" i="40"/>
  <c r="H14" i="35"/>
  <c r="L25" i="44" s="1"/>
  <c r="G14" i="35"/>
  <c r="L25" i="43" s="1"/>
  <c r="F14" i="35"/>
  <c r="L25" i="42" s="1"/>
  <c r="E14" i="35"/>
  <c r="L25" i="40" s="1"/>
  <c r="E35" i="35" l="1"/>
  <c r="B34" i="35" l="1"/>
  <c r="F53" i="35"/>
  <c r="AY57" i="42" s="1"/>
  <c r="G53" i="35"/>
  <c r="AY57" i="43" s="1"/>
  <c r="H53" i="35"/>
  <c r="AY57" i="44" s="1"/>
  <c r="BI137" i="42" l="1"/>
  <c r="Y137" i="42" s="1"/>
  <c r="CT136" i="42" s="1"/>
  <c r="Y136" i="42" s="1"/>
  <c r="BI137" i="43"/>
  <c r="Y137" i="43" s="1"/>
  <c r="CT136" i="43" s="1"/>
  <c r="Y136" i="43" s="1"/>
  <c r="BI137" i="44"/>
  <c r="BI143" i="44"/>
  <c r="BI128" i="44"/>
  <c r="Y128" i="44" s="1"/>
  <c r="BI127" i="44"/>
  <c r="BI140" i="44"/>
  <c r="Y140" i="44" s="1"/>
  <c r="BI140" i="43"/>
  <c r="Y140" i="43" s="1"/>
  <c r="BI143" i="43"/>
  <c r="CV142" i="43" s="1"/>
  <c r="BI142" i="43" s="1"/>
  <c r="CS142" i="43" s="1"/>
  <c r="BI128" i="43"/>
  <c r="Y128" i="43" s="1"/>
  <c r="CV136" i="42"/>
  <c r="BI136" i="42" s="1"/>
  <c r="BI127" i="43"/>
  <c r="BI127" i="42"/>
  <c r="Y127" i="42" s="1"/>
  <c r="BI140" i="42"/>
  <c r="BI143" i="42"/>
  <c r="BI128" i="42"/>
  <c r="Y128" i="42" s="1"/>
  <c r="L73" i="44"/>
  <c r="L73" i="43"/>
  <c r="L73" i="42"/>
  <c r="B31" i="35"/>
  <c r="BC65" i="44"/>
  <c r="AW65" i="44"/>
  <c r="BK65" i="44"/>
  <c r="BK65" i="43"/>
  <c r="BC65" i="43"/>
  <c r="AW65" i="43"/>
  <c r="AW65" i="42"/>
  <c r="BK65" i="42"/>
  <c r="BC65" i="42"/>
  <c r="BG73" i="43"/>
  <c r="AJ73" i="43"/>
  <c r="AJ73" i="44"/>
  <c r="BG73" i="44"/>
  <c r="BG73" i="42"/>
  <c r="AJ73" i="42"/>
  <c r="B37" i="35"/>
  <c r="B36" i="35"/>
  <c r="J36" i="35" s="1"/>
  <c r="CT199" i="44"/>
  <c r="Y199" i="44" s="1"/>
  <c r="CS193" i="44"/>
  <c r="CS192" i="44"/>
  <c r="CS191" i="44"/>
  <c r="CW190" i="44"/>
  <c r="CV190" i="44"/>
  <c r="BI190" i="44" s="1"/>
  <c r="CU190" i="44"/>
  <c r="AQ190" i="44" s="1"/>
  <c r="CT190" i="44"/>
  <c r="Y190" i="44" s="1"/>
  <c r="CA190" i="44"/>
  <c r="CS189" i="44"/>
  <c r="CS188" i="44"/>
  <c r="CS187" i="44"/>
  <c r="CS186" i="44"/>
  <c r="CW185" i="44"/>
  <c r="CA185" i="44" s="1"/>
  <c r="CV185" i="44"/>
  <c r="BI185" i="44" s="1"/>
  <c r="CU185" i="44"/>
  <c r="AQ185" i="44" s="1"/>
  <c r="CT185" i="44"/>
  <c r="Y185" i="44" s="1"/>
  <c r="CS184" i="44"/>
  <c r="CS183" i="44"/>
  <c r="CS182" i="44"/>
  <c r="CS180" i="44"/>
  <c r="CS179" i="44"/>
  <c r="CS178" i="44"/>
  <c r="CS177" i="44"/>
  <c r="CS176" i="44"/>
  <c r="CW175" i="44"/>
  <c r="CA175" i="44" s="1"/>
  <c r="CV175" i="44"/>
  <c r="BI175" i="44" s="1"/>
  <c r="CU175" i="44"/>
  <c r="AQ175" i="44" s="1"/>
  <c r="CT175" i="44"/>
  <c r="Y175" i="44" s="1"/>
  <c r="CW171" i="44"/>
  <c r="CV171" i="44"/>
  <c r="BI171" i="44" s="1"/>
  <c r="CU171" i="44"/>
  <c r="AQ171" i="44" s="1"/>
  <c r="CT171" i="44"/>
  <c r="Y171" i="44" s="1"/>
  <c r="CA171" i="44"/>
  <c r="CH158" i="44"/>
  <c r="CT152" i="44"/>
  <c r="Y156" i="44" s="1"/>
  <c r="CS148" i="44"/>
  <c r="CW147" i="44"/>
  <c r="CA147" i="44" s="1"/>
  <c r="CV147" i="44"/>
  <c r="BI147" i="44" s="1"/>
  <c r="CS147" i="44" s="1"/>
  <c r="CU147" i="44"/>
  <c r="AQ147" i="44" s="1"/>
  <c r="CT147" i="44"/>
  <c r="Y147" i="44" s="1"/>
  <c r="CS146" i="44"/>
  <c r="CS145" i="44"/>
  <c r="CS144" i="44"/>
  <c r="CW142" i="44"/>
  <c r="CU142" i="44"/>
  <c r="AQ142" i="44" s="1"/>
  <c r="CA142" i="44"/>
  <c r="CS141" i="44"/>
  <c r="CS138" i="44"/>
  <c r="CW136" i="44"/>
  <c r="CA136" i="44" s="1"/>
  <c r="CW134" i="44" s="1"/>
  <c r="CA134" i="44" s="1"/>
  <c r="CU136" i="44"/>
  <c r="AQ136" i="44" s="1"/>
  <c r="CU134" i="44" s="1"/>
  <c r="AQ134" i="44" s="1"/>
  <c r="CS135" i="44"/>
  <c r="CS133" i="44"/>
  <c r="CW130" i="44"/>
  <c r="CA130" i="44" s="1"/>
  <c r="CV130" i="44"/>
  <c r="BI130" i="44" s="1"/>
  <c r="CS130" i="44" s="1"/>
  <c r="CU130" i="44"/>
  <c r="AQ130" i="44" s="1"/>
  <c r="CT130" i="44"/>
  <c r="Y130" i="44" s="1"/>
  <c r="CW123" i="44"/>
  <c r="CA123" i="44" s="1"/>
  <c r="CU123" i="44"/>
  <c r="AQ123" i="44" s="1"/>
  <c r="CT199" i="43"/>
  <c r="Y199" i="43" s="1"/>
  <c r="CS193" i="43"/>
  <c r="CS192" i="43"/>
  <c r="CS191" i="43"/>
  <c r="CW190" i="43"/>
  <c r="CA190" i="43" s="1"/>
  <c r="CV190" i="43"/>
  <c r="BI190" i="43" s="1"/>
  <c r="CU190" i="43"/>
  <c r="AQ190" i="43" s="1"/>
  <c r="CT190" i="43"/>
  <c r="Y190" i="43" s="1"/>
  <c r="CS189" i="43"/>
  <c r="CS188" i="43"/>
  <c r="CS187" i="43"/>
  <c r="CS186" i="43"/>
  <c r="CW185" i="43"/>
  <c r="CA185" i="43" s="1"/>
  <c r="CV185" i="43"/>
  <c r="BI185" i="43" s="1"/>
  <c r="CU185" i="43"/>
  <c r="AQ185" i="43" s="1"/>
  <c r="CT185" i="43"/>
  <c r="Y185" i="43" s="1"/>
  <c r="CS184" i="43"/>
  <c r="CS183" i="43"/>
  <c r="CS182" i="43"/>
  <c r="CS180" i="43"/>
  <c r="CS179" i="43"/>
  <c r="CS178" i="43"/>
  <c r="CS177" i="43"/>
  <c r="CS176" i="43"/>
  <c r="CW175" i="43"/>
  <c r="CV175" i="43"/>
  <c r="BI175" i="43" s="1"/>
  <c r="CU175" i="43"/>
  <c r="AQ175" i="43" s="1"/>
  <c r="CT175" i="43"/>
  <c r="Y175" i="43" s="1"/>
  <c r="CA175" i="43"/>
  <c r="CW171" i="43"/>
  <c r="CA171" i="43" s="1"/>
  <c r="CW170" i="43" s="1"/>
  <c r="CA170" i="43" s="1"/>
  <c r="CW194" i="43" s="1"/>
  <c r="CV171" i="43"/>
  <c r="BI171" i="43" s="1"/>
  <c r="CU171" i="43"/>
  <c r="AQ171" i="43" s="1"/>
  <c r="CT171" i="43"/>
  <c r="Y171" i="43" s="1"/>
  <c r="CH158" i="43"/>
  <c r="CH203" i="43" s="1"/>
  <c r="CT152" i="43"/>
  <c r="Y156" i="43" s="1"/>
  <c r="CS148" i="43"/>
  <c r="CW147" i="43"/>
  <c r="CA147" i="43" s="1"/>
  <c r="CV147" i="43"/>
  <c r="BI147" i="43" s="1"/>
  <c r="CS147" i="43" s="1"/>
  <c r="CU147" i="43"/>
  <c r="AQ147" i="43" s="1"/>
  <c r="CT147" i="43"/>
  <c r="Y147" i="43" s="1"/>
  <c r="CS146" i="43"/>
  <c r="CS145" i="43"/>
  <c r="CS144" i="43"/>
  <c r="CW142" i="43"/>
  <c r="CA142" i="43" s="1"/>
  <c r="CU142" i="43"/>
  <c r="AQ142" i="43" s="1"/>
  <c r="CS141" i="43"/>
  <c r="CS138" i="43"/>
  <c r="CW136" i="43"/>
  <c r="CA136" i="43" s="1"/>
  <c r="CW134" i="43" s="1"/>
  <c r="CA134" i="43" s="1"/>
  <c r="CU136" i="43"/>
  <c r="AQ136" i="43" s="1"/>
  <c r="CU134" i="43" s="1"/>
  <c r="AQ134" i="43" s="1"/>
  <c r="CS135" i="43"/>
  <c r="CS133" i="43"/>
  <c r="CW130" i="43"/>
  <c r="CA130" i="43" s="1"/>
  <c r="CV130" i="43"/>
  <c r="BI130" i="43" s="1"/>
  <c r="CS130" i="43" s="1"/>
  <c r="CU130" i="43"/>
  <c r="AQ130" i="43" s="1"/>
  <c r="CT130" i="43"/>
  <c r="Y130" i="43" s="1"/>
  <c r="CW123" i="43"/>
  <c r="CA123" i="43" s="1"/>
  <c r="CU123" i="43"/>
  <c r="AQ123" i="43" s="1"/>
  <c r="CT199" i="42"/>
  <c r="Y199" i="42" s="1"/>
  <c r="CS193" i="42"/>
  <c r="CS192" i="42"/>
  <c r="CS191" i="42"/>
  <c r="CW190" i="42"/>
  <c r="CV190" i="42"/>
  <c r="BI190" i="42" s="1"/>
  <c r="CU190" i="42"/>
  <c r="AQ190" i="42" s="1"/>
  <c r="CT190" i="42"/>
  <c r="Y190" i="42" s="1"/>
  <c r="CA190" i="42"/>
  <c r="CS189" i="42"/>
  <c r="CS188" i="42"/>
  <c r="CS187" i="42"/>
  <c r="CS186" i="42"/>
  <c r="CT185" i="42"/>
  <c r="Y185" i="42" s="1"/>
  <c r="CW185" i="42"/>
  <c r="CA185" i="42" s="1"/>
  <c r="CV185" i="42"/>
  <c r="BI185" i="42" s="1"/>
  <c r="CU185" i="42"/>
  <c r="AQ185" i="42" s="1"/>
  <c r="CS184" i="42"/>
  <c r="CS183" i="42"/>
  <c r="CS182" i="42"/>
  <c r="CS180" i="42"/>
  <c r="CS179" i="42"/>
  <c r="CS178" i="42"/>
  <c r="CS177" i="42"/>
  <c r="CS176" i="42"/>
  <c r="CT175" i="42"/>
  <c r="Y175" i="42" s="1"/>
  <c r="CW175" i="42"/>
  <c r="CA175" i="42" s="1"/>
  <c r="CW170" i="42" s="1"/>
  <c r="CA170" i="42" s="1"/>
  <c r="CW194" i="42" s="1"/>
  <c r="CV175" i="42"/>
  <c r="BI175" i="42" s="1"/>
  <c r="CU175" i="42"/>
  <c r="AQ175" i="42" s="1"/>
  <c r="CW171" i="42"/>
  <c r="CV171" i="42"/>
  <c r="BI171" i="42" s="1"/>
  <c r="CU171" i="42"/>
  <c r="AQ171" i="42" s="1"/>
  <c r="CT171" i="42"/>
  <c r="Y171" i="42" s="1"/>
  <c r="CA171" i="42"/>
  <c r="CH158" i="42"/>
  <c r="CH203" i="42" s="1"/>
  <c r="CT152" i="42"/>
  <c r="Y156" i="42" s="1"/>
  <c r="CS148" i="42"/>
  <c r="CW147" i="42"/>
  <c r="CA147" i="42" s="1"/>
  <c r="CV147" i="42"/>
  <c r="BI147" i="42" s="1"/>
  <c r="CS147" i="42" s="1"/>
  <c r="CU147" i="42"/>
  <c r="AQ147" i="42" s="1"/>
  <c r="CT147" i="42"/>
  <c r="Y147" i="42" s="1"/>
  <c r="CS146" i="42"/>
  <c r="CS145" i="42"/>
  <c r="CS144" i="42"/>
  <c r="CW142" i="42"/>
  <c r="CA142" i="42" s="1"/>
  <c r="CU142" i="42"/>
  <c r="AQ142" i="42" s="1"/>
  <c r="CS141" i="42"/>
  <c r="CS138" i="42"/>
  <c r="CW136" i="42"/>
  <c r="CA136" i="42" s="1"/>
  <c r="CW134" i="42" s="1"/>
  <c r="CA134" i="42" s="1"/>
  <c r="CU136" i="42"/>
  <c r="AQ136" i="42" s="1"/>
  <c r="CU134" i="42" s="1"/>
  <c r="AQ134" i="42" s="1"/>
  <c r="CS135" i="42"/>
  <c r="CS133" i="42"/>
  <c r="CW130" i="42"/>
  <c r="CA130" i="42" s="1"/>
  <c r="CV130" i="42"/>
  <c r="BI130" i="42" s="1"/>
  <c r="CS130" i="42" s="1"/>
  <c r="CU130" i="42"/>
  <c r="AQ130" i="42" s="1"/>
  <c r="CT130" i="42"/>
  <c r="Y130" i="42" s="1"/>
  <c r="CW123" i="42"/>
  <c r="CA123" i="42" s="1"/>
  <c r="CU123" i="42"/>
  <c r="AQ123" i="42" s="1"/>
  <c r="CT199" i="40"/>
  <c r="Y199" i="40" s="1"/>
  <c r="CT152" i="40"/>
  <c r="Y156" i="40" s="1"/>
  <c r="CW190" i="40"/>
  <c r="CA190" i="40" s="1"/>
  <c r="CU190" i="40"/>
  <c r="AQ190" i="40" s="1"/>
  <c r="CW185" i="40"/>
  <c r="CA185" i="40" s="1"/>
  <c r="CU185" i="40"/>
  <c r="AQ185" i="40" s="1"/>
  <c r="CT130" i="40"/>
  <c r="Y130" i="40" s="1"/>
  <c r="CW175" i="40"/>
  <c r="CA175" i="40" s="1"/>
  <c r="CU175" i="40"/>
  <c r="AQ175" i="40" s="1"/>
  <c r="CW171" i="40"/>
  <c r="CA171" i="40" s="1"/>
  <c r="CV171" i="40"/>
  <c r="BI171" i="40" s="1"/>
  <c r="CU171" i="40"/>
  <c r="AQ171" i="40" s="1"/>
  <c r="CT171" i="40"/>
  <c r="Y171" i="40" s="1"/>
  <c r="CW147" i="40"/>
  <c r="CA147" i="40" s="1"/>
  <c r="CU147" i="40"/>
  <c r="CW142" i="40"/>
  <c r="CA142" i="40" s="1"/>
  <c r="CU142" i="40"/>
  <c r="AQ142" i="40" s="1"/>
  <c r="CW136" i="40"/>
  <c r="CA136" i="40" s="1"/>
  <c r="CW134" i="40" s="1"/>
  <c r="CA134" i="40" s="1"/>
  <c r="CU136" i="40"/>
  <c r="AQ136" i="40" s="1"/>
  <c r="CU134" i="40" s="1"/>
  <c r="AQ134" i="40" s="1"/>
  <c r="CW130" i="40"/>
  <c r="CA130" i="40" s="1"/>
  <c r="CV130" i="40"/>
  <c r="BI130" i="40" s="1"/>
  <c r="CU130" i="40"/>
  <c r="AQ130" i="40" s="1"/>
  <c r="CW123" i="40"/>
  <c r="CA123" i="40" s="1"/>
  <c r="CU123" i="40"/>
  <c r="AQ123" i="40" s="1"/>
  <c r="CW151" i="44" l="1"/>
  <c r="CW170" i="44"/>
  <c r="CA170" i="44" s="1"/>
  <c r="CW194" i="44" s="1"/>
  <c r="CS140" i="43"/>
  <c r="CV136" i="43"/>
  <c r="BI136" i="43" s="1"/>
  <c r="CV134" i="43" s="1"/>
  <c r="BI134" i="43" s="1"/>
  <c r="CS134" i="43" s="1"/>
  <c r="CW170" i="40"/>
  <c r="CA170" i="40" s="1"/>
  <c r="CS140" i="44"/>
  <c r="CV136" i="44"/>
  <c r="BI136" i="44" s="1"/>
  <c r="CS136" i="44" s="1"/>
  <c r="Y137" i="44"/>
  <c r="CT136" i="44" s="1"/>
  <c r="Y136" i="44" s="1"/>
  <c r="CT134" i="44" s="1"/>
  <c r="Y134" i="44" s="1"/>
  <c r="CS143" i="42"/>
  <c r="Y143" i="42"/>
  <c r="CT142" i="42" s="1"/>
  <c r="Y142" i="42" s="1"/>
  <c r="CV123" i="43"/>
  <c r="BI123" i="43" s="1"/>
  <c r="CS123" i="43" s="1"/>
  <c r="Y127" i="43"/>
  <c r="CT123" i="43" s="1"/>
  <c r="Y123" i="43" s="1"/>
  <c r="CV142" i="44"/>
  <c r="BI142" i="44" s="1"/>
  <c r="CS142" i="44" s="1"/>
  <c r="Y143" i="44"/>
  <c r="CT142" i="44" s="1"/>
  <c r="Y142" i="44" s="1"/>
  <c r="CS140" i="42"/>
  <c r="Y140" i="42"/>
  <c r="CT134" i="42" s="1"/>
  <c r="Y134" i="42" s="1"/>
  <c r="CS143" i="43"/>
  <c r="Y143" i="43"/>
  <c r="CT142" i="43" s="1"/>
  <c r="Y142" i="43" s="1"/>
  <c r="CV123" i="44"/>
  <c r="BI123" i="44" s="1"/>
  <c r="CS123" i="44" s="1"/>
  <c r="Y127" i="44"/>
  <c r="CT123" i="44" s="1"/>
  <c r="Y123" i="44" s="1"/>
  <c r="CV142" i="42"/>
  <c r="BI142" i="42" s="1"/>
  <c r="CS142" i="42" s="1"/>
  <c r="CT123" i="42"/>
  <c r="Y123" i="42" s="1"/>
  <c r="CV123" i="42"/>
  <c r="BI123" i="42" s="1"/>
  <c r="CS123" i="42" s="1"/>
  <c r="CV134" i="42"/>
  <c r="BI134" i="42" s="1"/>
  <c r="CS134" i="42" s="1"/>
  <c r="CT134" i="43"/>
  <c r="Y134" i="43" s="1"/>
  <c r="CS143" i="44"/>
  <c r="CW151" i="40"/>
  <c r="CU170" i="44"/>
  <c r="AQ170" i="44" s="1"/>
  <c r="CU194" i="44" s="1"/>
  <c r="CT170" i="44"/>
  <c r="Y170" i="44" s="1"/>
  <c r="CT194" i="44" s="1"/>
  <c r="Y194" i="44" s="1"/>
  <c r="CU170" i="43"/>
  <c r="AQ170" i="43" s="1"/>
  <c r="CU194" i="43" s="1"/>
  <c r="CT170" i="43"/>
  <c r="Y170" i="43" s="1"/>
  <c r="CT194" i="43" s="1"/>
  <c r="Y194" i="43" s="1"/>
  <c r="CU151" i="43"/>
  <c r="CU170" i="42"/>
  <c r="AQ170" i="42" s="1"/>
  <c r="CU194" i="42" s="1"/>
  <c r="CT170" i="42"/>
  <c r="Y170" i="42" s="1"/>
  <c r="CT194" i="42" s="1"/>
  <c r="Y194" i="42" s="1"/>
  <c r="CU151" i="42"/>
  <c r="CU170" i="40"/>
  <c r="AQ170" i="40" s="1"/>
  <c r="CU194" i="40" s="1"/>
  <c r="B38" i="35"/>
  <c r="J37" i="35"/>
  <c r="CU151" i="44"/>
  <c r="CS175" i="44"/>
  <c r="CV170" i="44"/>
  <c r="BI170" i="44" s="1"/>
  <c r="CV194" i="44" s="1"/>
  <c r="BI194" i="44" s="1"/>
  <c r="CW151" i="43"/>
  <c r="CS175" i="43"/>
  <c r="CV170" i="43"/>
  <c r="BI170" i="43" s="1"/>
  <c r="CV194" i="43" s="1"/>
  <c r="BI194" i="43" s="1"/>
  <c r="CS175" i="42"/>
  <c r="CV170" i="42"/>
  <c r="BI170" i="42" s="1"/>
  <c r="CV194" i="42" s="1"/>
  <c r="BI194" i="42" s="1"/>
  <c r="CW151" i="42"/>
  <c r="CS136" i="42"/>
  <c r="CW194" i="40"/>
  <c r="CU151" i="40"/>
  <c r="CS136" i="43" l="1"/>
  <c r="CV134" i="44"/>
  <c r="BI134" i="44" s="1"/>
  <c r="CS134" i="44" s="1"/>
  <c r="CT151" i="44"/>
  <c r="Y151" i="44" s="1"/>
  <c r="Y200" i="44" s="1"/>
  <c r="CV151" i="43"/>
  <c r="BI151" i="43" s="1"/>
  <c r="CS151" i="43" s="1"/>
  <c r="CT151" i="43"/>
  <c r="Y151" i="43" s="1"/>
  <c r="Y200" i="43" s="1"/>
  <c r="CV151" i="42"/>
  <c r="BI151" i="42" s="1"/>
  <c r="CS151" i="42" s="1"/>
  <c r="CT151" i="42"/>
  <c r="Y151" i="42" s="1"/>
  <c r="Y200" i="42" s="1"/>
  <c r="J41" i="35"/>
  <c r="J38" i="35"/>
  <c r="J40" i="35"/>
  <c r="J39" i="35"/>
  <c r="CV151" i="44" l="1"/>
  <c r="BI151" i="44" s="1"/>
  <c r="CS151" i="44" s="1"/>
  <c r="BI200" i="43"/>
  <c r="BI200" i="42"/>
  <c r="BI121" i="44"/>
  <c r="BI121" i="43"/>
  <c r="BI121" i="42"/>
  <c r="BI168" i="40"/>
  <c r="BI121" i="40"/>
  <c r="BI200" i="44" l="1"/>
  <c r="E164" i="44"/>
  <c r="E164" i="43"/>
  <c r="E164" i="42"/>
  <c r="CV123" i="40"/>
  <c r="BI123" i="40" s="1"/>
  <c r="CS187" i="40"/>
  <c r="H3" i="35"/>
  <c r="G3" i="35"/>
  <c r="F3" i="35"/>
  <c r="E3" i="35"/>
  <c r="CV175" i="40" l="1"/>
  <c r="BI175" i="40" s="1"/>
  <c r="CV170" i="40" s="1"/>
  <c r="BI170" i="40" s="1"/>
  <c r="E117" i="40"/>
  <c r="E164" i="40"/>
  <c r="I3" i="35"/>
  <c r="CS188" i="40"/>
  <c r="AX107" i="44" l="1"/>
  <c r="AX103" i="44"/>
  <c r="Q107" i="44"/>
  <c r="Q103" i="44"/>
  <c r="L64" i="44"/>
  <c r="CN49" i="44"/>
  <c r="CI49" i="44"/>
  <c r="CD49" i="44"/>
  <c r="BZ21" i="44"/>
  <c r="BZ31" i="44"/>
  <c r="BZ64" i="44" s="1"/>
  <c r="AX107" i="43"/>
  <c r="AX103" i="43"/>
  <c r="Q107" i="43"/>
  <c r="Q103" i="43"/>
  <c r="L64" i="43"/>
  <c r="CN49" i="43"/>
  <c r="CI49" i="43"/>
  <c r="CD49" i="43"/>
  <c r="BZ21" i="43"/>
  <c r="BZ31" i="43"/>
  <c r="BZ64" i="43" s="1"/>
  <c r="AX107" i="42"/>
  <c r="AX103" i="42"/>
  <c r="Q107" i="42"/>
  <c r="Q103" i="42"/>
  <c r="L64" i="42"/>
  <c r="CD49" i="40"/>
  <c r="CN49" i="42"/>
  <c r="CI49" i="42"/>
  <c r="CD49" i="42"/>
  <c r="BZ31" i="42"/>
  <c r="BZ64" i="42" s="1"/>
  <c r="BZ21" i="42"/>
  <c r="E117" i="42"/>
  <c r="CH203" i="44"/>
  <c r="E117" i="44" l="1"/>
  <c r="E117" i="43"/>
  <c r="CS193" i="40"/>
  <c r="CS183" i="40"/>
  <c r="CS180" i="40"/>
  <c r="CS179" i="40"/>
  <c r="CS178" i="40"/>
  <c r="CS130" i="40"/>
  <c r="CS146" i="40"/>
  <c r="CS145" i="40"/>
  <c r="CS148" i="40" l="1"/>
  <c r="CV147" i="40"/>
  <c r="BI147" i="40" s="1"/>
  <c r="CS147" i="40" s="1"/>
  <c r="CV190" i="40"/>
  <c r="BI190" i="40" s="1"/>
  <c r="CV185" i="40"/>
  <c r="BI185" i="40" s="1"/>
  <c r="CT142" i="40"/>
  <c r="Y142" i="40" s="1"/>
  <c r="CV142" i="40"/>
  <c r="BI142" i="40" s="1"/>
  <c r="CS141" i="40"/>
  <c r="CS189" i="40"/>
  <c r="CT147" i="40"/>
  <c r="Y147" i="40" s="1"/>
  <c r="CS192" i="40"/>
  <c r="CS191" i="40"/>
  <c r="CS186" i="40"/>
  <c r="CS184" i="40"/>
  <c r="CT175" i="40"/>
  <c r="Y175" i="40" s="1"/>
  <c r="CT170" i="40" s="1"/>
  <c r="Y170" i="40" s="1"/>
  <c r="CS177" i="40"/>
  <c r="CS176" i="40"/>
  <c r="CS175" i="40" s="1"/>
  <c r="CS182" i="40"/>
  <c r="CS144" i="40"/>
  <c r="CS143" i="40"/>
  <c r="CT190" i="40" l="1"/>
  <c r="Y190" i="40" s="1"/>
  <c r="CT185" i="40"/>
  <c r="Y185" i="40" s="1"/>
  <c r="CV194" i="40"/>
  <c r="BI194" i="40" s="1"/>
  <c r="CT194" i="40" l="1"/>
  <c r="Y194" i="40" s="1"/>
  <c r="CS142" i="40"/>
  <c r="CS140" i="40" l="1"/>
  <c r="AX107" i="40"/>
  <c r="Q107" i="40"/>
  <c r="AX103" i="40"/>
  <c r="Q103" i="40"/>
  <c r="L64" i="40"/>
  <c r="CN49" i="40"/>
  <c r="CI49" i="40"/>
  <c r="BZ31" i="40"/>
  <c r="BZ64" i="40" s="1"/>
  <c r="BZ21" i="40"/>
  <c r="CS133" i="40" l="1"/>
  <c r="CV136" i="40"/>
  <c r="BI136" i="40" s="1"/>
  <c r="CV134" i="40" s="1"/>
  <c r="BI134" i="40" s="1"/>
  <c r="CV151" i="40" s="1"/>
  <c r="BI151" i="40" s="1"/>
  <c r="BI200" i="40" s="1"/>
  <c r="CS135" i="40"/>
  <c r="CT123" i="40"/>
  <c r="Y123" i="40" s="1"/>
  <c r="CS123" i="40"/>
  <c r="CS138" i="40"/>
  <c r="CT136" i="40"/>
  <c r="Y136" i="40" s="1"/>
  <c r="CH158" i="40"/>
  <c r="CH203" i="40" s="1"/>
  <c r="E63" i="35"/>
  <c r="E62" i="35"/>
  <c r="E58" i="35"/>
  <c r="F63" i="35"/>
  <c r="F62" i="35"/>
  <c r="F58" i="35"/>
  <c r="G63" i="35"/>
  <c r="G62" i="35"/>
  <c r="G59" i="35"/>
  <c r="H63" i="35"/>
  <c r="H62" i="35"/>
  <c r="H58" i="35"/>
  <c r="H68" i="35" s="1"/>
  <c r="G87" i="35" l="1"/>
  <c r="G60" i="35"/>
  <c r="E64" i="35"/>
  <c r="H59" i="35"/>
  <c r="F59" i="35"/>
  <c r="F68" i="35"/>
  <c r="E59" i="35"/>
  <c r="E76" i="35" s="1"/>
  <c r="E68" i="35"/>
  <c r="CS136" i="40"/>
  <c r="CT134" i="40"/>
  <c r="Y134" i="40" s="1"/>
  <c r="CT151" i="40" s="1"/>
  <c r="Y151" i="40" s="1"/>
  <c r="Y200" i="40" s="1"/>
  <c r="CS134" i="40"/>
  <c r="F64" i="35"/>
  <c r="F88" i="35" s="1"/>
  <c r="G64" i="35"/>
  <c r="H64" i="35"/>
  <c r="H88" i="35" s="1"/>
  <c r="E87" i="35" l="1"/>
  <c r="E88" i="35"/>
  <c r="C56" i="35"/>
  <c r="H8" i="34" s="1"/>
  <c r="C59" i="35"/>
  <c r="J79" i="35" s="1"/>
  <c r="E60" i="35"/>
  <c r="E65" i="35" s="1"/>
  <c r="E66" i="35" s="1"/>
  <c r="E77" i="35"/>
  <c r="E80" i="35" s="1"/>
  <c r="E82" i="35" s="1"/>
  <c r="E79" i="35"/>
  <c r="E81" i="35" s="1"/>
  <c r="H87" i="35"/>
  <c r="H60" i="35"/>
  <c r="H65" i="35" s="1"/>
  <c r="H66" i="35" s="1"/>
  <c r="F87" i="35"/>
  <c r="F60" i="35"/>
  <c r="F65" i="35" s="1"/>
  <c r="F66" i="35" s="1"/>
  <c r="G65" i="35"/>
  <c r="G66" i="35" s="1"/>
  <c r="G88" i="35"/>
  <c r="CS151" i="40"/>
  <c r="J80" i="35" l="1"/>
  <c r="AH10" i="43"/>
  <c r="AH10" i="44"/>
  <c r="AH10" i="40"/>
  <c r="AH10" i="42"/>
  <c r="D7" i="34"/>
  <c r="D8" i="34"/>
  <c r="E89" i="35"/>
  <c r="E86" i="35" s="1"/>
  <c r="AV116" i="40" s="1"/>
  <c r="E83" i="35"/>
  <c r="BI119" i="40"/>
  <c r="BI166" i="40" s="1"/>
  <c r="B45" i="35"/>
  <c r="F89" i="35"/>
  <c r="F86" i="35" s="1"/>
  <c r="H89" i="35"/>
  <c r="H86" i="35" s="1"/>
  <c r="G89" i="35"/>
  <c r="G86" i="35" s="1"/>
  <c r="BI119" i="44"/>
  <c r="BI166" i="44" s="1"/>
  <c r="BI119" i="43"/>
  <c r="BI166" i="43" s="1"/>
  <c r="BI119" i="42"/>
  <c r="BI166" i="42" s="1"/>
  <c r="I16" i="45"/>
  <c r="I50" i="45" s="1"/>
  <c r="G76" i="35"/>
  <c r="G79" i="35" s="1"/>
  <c r="G81" i="35" s="1"/>
  <c r="H76" i="35"/>
  <c r="H79" i="35" s="1"/>
  <c r="H81" i="35" s="1"/>
  <c r="H77" i="35"/>
  <c r="H80" i="35" s="1"/>
  <c r="H82" i="35" s="1"/>
  <c r="G77" i="35"/>
  <c r="G80" i="35" s="1"/>
  <c r="G82" i="35" s="1"/>
  <c r="F77" i="35"/>
  <c r="F80" i="35" s="1"/>
  <c r="F82" i="35" s="1"/>
  <c r="F76" i="35"/>
  <c r="F79" i="35" s="1"/>
  <c r="F81" i="35" s="1"/>
  <c r="E51" i="35" l="1"/>
  <c r="BZ10" i="40"/>
  <c r="AV163" i="43"/>
  <c r="AV163" i="40"/>
  <c r="AV116" i="44"/>
  <c r="BZ10" i="44" s="1"/>
  <c r="AV163" i="44"/>
  <c r="AV116" i="43"/>
  <c r="BZ10" i="43" s="1"/>
  <c r="AV116" i="42"/>
  <c r="BZ10" i="42" s="1"/>
  <c r="AV163" i="42"/>
  <c r="G83" i="35"/>
  <c r="G51" i="35" s="1"/>
  <c r="H83" i="35"/>
  <c r="H51" i="35" s="1"/>
  <c r="F83" i="35"/>
  <c r="F51"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7" authorId="0" shapeId="0" xr:uid="{00000000-0006-0000-0200-000001000000}">
      <text>
        <r>
          <rPr>
            <b/>
            <sz val="9"/>
            <color indexed="81"/>
            <rFont val="MS P ゴシック"/>
            <family val="3"/>
            <charset val="128"/>
          </rPr>
          <t>プルダウンから選択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Z39" authorId="0" shapeId="0" xr:uid="{00000000-0006-0000-0400-00000100000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Z39" authorId="0" shapeId="0" xr:uid="{00000000-0006-0000-0500-00000100000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Z39" authorId="0" shapeId="0" xr:uid="{00000000-0006-0000-0600-00000100000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Z39" authorId="0" shapeId="0" xr:uid="{00000000-0006-0000-0700-000001000000}">
      <text>
        <r>
          <rPr>
            <b/>
            <sz val="12"/>
            <color indexed="81"/>
            <rFont val="ＭＳ Ｐゴシック"/>
            <family val="3"/>
            <charset val="128"/>
          </rPr>
          <t>学校種・課程：
専修学校</t>
        </r>
        <r>
          <rPr>
            <sz val="12"/>
            <color indexed="81"/>
            <rFont val="ＭＳ Ｐゴシック"/>
            <family val="3"/>
            <charset val="128"/>
          </rPr>
          <t xml:space="preserve">で複数の課程を設置している場合には
</t>
        </r>
        <r>
          <rPr>
            <b/>
            <sz val="12"/>
            <color indexed="10"/>
            <rFont val="ＭＳ Ｐゴシック"/>
            <family val="3"/>
            <charset val="128"/>
          </rPr>
          <t>最上位の課程区分</t>
        </r>
        <r>
          <rPr>
            <sz val="12"/>
            <color indexed="81"/>
            <rFont val="ＭＳ Ｐゴシック"/>
            <family val="3"/>
            <charset val="128"/>
          </rPr>
          <t>を選択してください
　Ｎ（専門課程）</t>
        </r>
        <r>
          <rPr>
            <b/>
            <sz val="12"/>
            <color indexed="81"/>
            <rFont val="ＭＳ Ｐゴシック"/>
            <family val="3"/>
            <charset val="128"/>
          </rPr>
          <t>＞</t>
        </r>
        <r>
          <rPr>
            <sz val="12"/>
            <color indexed="81"/>
            <rFont val="ＭＳ Ｐゴシック"/>
            <family val="3"/>
            <charset val="128"/>
          </rPr>
          <t>Ｐ（高等課程）</t>
        </r>
        <r>
          <rPr>
            <b/>
            <sz val="12"/>
            <color indexed="81"/>
            <rFont val="ＭＳ Ｐゴシック"/>
            <family val="3"/>
            <charset val="128"/>
          </rPr>
          <t>＞</t>
        </r>
        <r>
          <rPr>
            <sz val="12"/>
            <color indexed="81"/>
            <rFont val="ＭＳ Ｐゴシック"/>
            <family val="3"/>
            <charset val="128"/>
          </rPr>
          <t>Ｑ（一般課程）
※複数選択したり、課程ごとに概要を作成する
　必要はありません</t>
        </r>
      </text>
    </comment>
  </commentList>
</comments>
</file>

<file path=xl/sharedStrings.xml><?xml version="1.0" encoding="utf-8"?>
<sst xmlns="http://schemas.openxmlformats.org/spreadsheetml/2006/main" count="1300" uniqueCount="527">
  <si>
    <t>整　理　番　号</t>
    <rPh sb="0" eb="1">
      <t>タダシ</t>
    </rPh>
    <rPh sb="2" eb="3">
      <t>リ</t>
    </rPh>
    <rPh sb="4" eb="5">
      <t>バン</t>
    </rPh>
    <rPh sb="6" eb="7">
      <t>ゴウ</t>
    </rPh>
    <phoneticPr fontId="6"/>
  </si>
  <si>
    <t>［学校の概要］</t>
  </si>
  <si>
    <t>学　校　法　人　等　基　礎　調　査</t>
    <rPh sb="0" eb="1">
      <t>ガク</t>
    </rPh>
    <rPh sb="2" eb="3">
      <t>コウ</t>
    </rPh>
    <rPh sb="4" eb="5">
      <t>ホウ</t>
    </rPh>
    <rPh sb="6" eb="7">
      <t>ジン</t>
    </rPh>
    <rPh sb="8" eb="9">
      <t>トウ</t>
    </rPh>
    <rPh sb="10" eb="11">
      <t>モト</t>
    </rPh>
    <rPh sb="12" eb="13">
      <t>イシズエ</t>
    </rPh>
    <rPh sb="14" eb="15">
      <t>チョウ</t>
    </rPh>
    <rPh sb="16" eb="17">
      <t>サ</t>
    </rPh>
    <phoneticPr fontId="6"/>
  </si>
  <si>
    <t>年</t>
    <rPh sb="0" eb="1">
      <t>ネン</t>
    </rPh>
    <phoneticPr fontId="6"/>
  </si>
  <si>
    <t>月</t>
    <rPh sb="0" eb="1">
      <t>ツキ</t>
    </rPh>
    <phoneticPr fontId="6"/>
  </si>
  <si>
    <t>日</t>
    <rPh sb="0" eb="1">
      <t>ニチ</t>
    </rPh>
    <phoneticPr fontId="6"/>
  </si>
  <si>
    <t>市外</t>
    <rPh sb="0" eb="2">
      <t>シガイ</t>
    </rPh>
    <phoneticPr fontId="6"/>
  </si>
  <si>
    <t>市内</t>
    <rPh sb="0" eb="2">
      <t>シナイ</t>
    </rPh>
    <phoneticPr fontId="6"/>
  </si>
  <si>
    <t>元号</t>
    <rPh sb="0" eb="2">
      <t>ゲンゴウ</t>
    </rPh>
    <phoneticPr fontId="6"/>
  </si>
  <si>
    <t>学校名</t>
    <phoneticPr fontId="6"/>
  </si>
  <si>
    <t>学校設置
認可年月日</t>
    <rPh sb="5" eb="7">
      <t>ニンカ</t>
    </rPh>
    <rPh sb="7" eb="10">
      <t>ネンガッピ</t>
    </rPh>
    <phoneticPr fontId="6"/>
  </si>
  <si>
    <t>法人理事長
設置者等名</t>
    <phoneticPr fontId="6"/>
  </si>
  <si>
    <t>フリガナ</t>
    <phoneticPr fontId="6"/>
  </si>
  <si>
    <t>学校所在地</t>
    <phoneticPr fontId="6"/>
  </si>
  <si>
    <t>本務教員</t>
    <phoneticPr fontId="6"/>
  </si>
  <si>
    <t>兼務教員</t>
    <phoneticPr fontId="6"/>
  </si>
  <si>
    <t>本務職員</t>
    <phoneticPr fontId="6"/>
  </si>
  <si>
    <t>収容定員数</t>
    <phoneticPr fontId="6"/>
  </si>
  <si>
    <t>認可クラス数</t>
    <phoneticPr fontId="6"/>
  </si>
  <si>
    <t>その他</t>
    <phoneticPr fontId="6"/>
  </si>
  <si>
    <t>男女校種</t>
    <phoneticPr fontId="6"/>
  </si>
  <si>
    <t>役職</t>
    <rPh sb="0" eb="2">
      <t>ヤクショク</t>
    </rPh>
    <phoneticPr fontId="6"/>
  </si>
  <si>
    <t>氏名</t>
    <rPh sb="0" eb="2">
      <t>シメイ</t>
    </rPh>
    <phoneticPr fontId="6"/>
  </si>
  <si>
    <t>法人設立
認可年月日</t>
    <phoneticPr fontId="6"/>
  </si>
  <si>
    <t>―</t>
    <phoneticPr fontId="6"/>
  </si>
  <si>
    <r>
      <t>分野　（複数入力可）　</t>
    </r>
    <r>
      <rPr>
        <b/>
        <sz val="10"/>
        <color indexed="10"/>
        <rFont val="ＭＳ Ｐゴシック"/>
        <family val="3"/>
        <charset val="128"/>
      </rPr>
      <t>専修学校のみ記入</t>
    </r>
    <rPh sb="0" eb="2">
      <t>ブンヤ</t>
    </rPh>
    <rPh sb="17" eb="19">
      <t>キニュウ</t>
    </rPh>
    <phoneticPr fontId="6"/>
  </si>
  <si>
    <t>在籍生徒・園児数</t>
    <rPh sb="0" eb="2">
      <t>ザイセキ</t>
    </rPh>
    <rPh sb="2" eb="4">
      <t>セイト</t>
    </rPh>
    <rPh sb="5" eb="7">
      <t>エンジ</t>
    </rPh>
    <phoneticPr fontId="6"/>
  </si>
  <si>
    <t>教職員数
在籍生徒・
園児数</t>
    <rPh sb="5" eb="7">
      <t>ザイセキ</t>
    </rPh>
    <rPh sb="7" eb="9">
      <t>セイト</t>
    </rPh>
    <rPh sb="11" eb="13">
      <t>エンジ</t>
    </rPh>
    <rPh sb="13" eb="14">
      <t>スウ</t>
    </rPh>
    <phoneticPr fontId="6"/>
  </si>
  <si>
    <t>学校種・課程</t>
    <rPh sb="4" eb="6">
      <t>カテイ</t>
    </rPh>
    <phoneticPr fontId="6"/>
  </si>
  <si>
    <t>休校・廃止等とその事由</t>
    <rPh sb="3" eb="5">
      <t>ハイシ</t>
    </rPh>
    <rPh sb="5" eb="6">
      <t>トウ</t>
    </rPh>
    <rPh sb="9" eb="11">
      <t>ジユウ</t>
    </rPh>
    <phoneticPr fontId="6"/>
  </si>
  <si>
    <t>1：廃止
2：休校・募集停止
4：合併・分離</t>
    <rPh sb="2" eb="4">
      <t>ハイシ</t>
    </rPh>
    <rPh sb="7" eb="9">
      <t>キュウコウ</t>
    </rPh>
    <rPh sb="10" eb="12">
      <t>ボシュウ</t>
    </rPh>
    <rPh sb="12" eb="14">
      <t>テイシ</t>
    </rPh>
    <rPh sb="17" eb="19">
      <t>ガッペイ</t>
    </rPh>
    <rPh sb="20" eb="22">
      <t>ブンリ</t>
    </rPh>
    <phoneticPr fontId="6"/>
  </si>
  <si>
    <t>調査票区分　1</t>
    <phoneticPr fontId="6"/>
  </si>
  <si>
    <t>1：男子校
2：女子校
3：男女共学</t>
    <rPh sb="2" eb="5">
      <t>ダンシコウ</t>
    </rPh>
    <rPh sb="8" eb="11">
      <t>ジョシコウ</t>
    </rPh>
    <rPh sb="14" eb="16">
      <t>ダンジョ</t>
    </rPh>
    <rPh sb="16" eb="18">
      <t>キョウガク</t>
    </rPh>
    <phoneticPr fontId="6"/>
  </si>
  <si>
    <t>（2）</t>
  </si>
  <si>
    <t>（3）</t>
  </si>
  <si>
    <t>設置者別
コード</t>
    <phoneticPr fontId="6"/>
  </si>
  <si>
    <t>取扱者</t>
    <rPh sb="0" eb="2">
      <t>トリアツカイ</t>
    </rPh>
    <rPh sb="2" eb="3">
      <t>シャ</t>
    </rPh>
    <phoneticPr fontId="6"/>
  </si>
  <si>
    <t>電話番号</t>
    <rPh sb="0" eb="2">
      <t>デンワ</t>
    </rPh>
    <rPh sb="2" eb="4">
      <t>バンゴウ</t>
    </rPh>
    <phoneticPr fontId="6"/>
  </si>
  <si>
    <t>1：幼稚園（私学助成のみ）
2：幼稚園（施設型給付）
3：認定こども園（幼稚園型）
4：認定こども園（幼保連携型）</t>
    <rPh sb="2" eb="5">
      <t>ヨウチエン</t>
    </rPh>
    <rPh sb="6" eb="8">
      <t>シガク</t>
    </rPh>
    <rPh sb="8" eb="10">
      <t>ジョセイ</t>
    </rPh>
    <rPh sb="16" eb="19">
      <t>ヨウチエン</t>
    </rPh>
    <rPh sb="20" eb="22">
      <t>シセツ</t>
    </rPh>
    <rPh sb="22" eb="23">
      <t>カタ</t>
    </rPh>
    <rPh sb="23" eb="25">
      <t>キュウフ</t>
    </rPh>
    <rPh sb="29" eb="31">
      <t>ニンテイ</t>
    </rPh>
    <rPh sb="34" eb="35">
      <t>エン</t>
    </rPh>
    <rPh sb="36" eb="39">
      <t>ヨウチエン</t>
    </rPh>
    <rPh sb="39" eb="40">
      <t>ガタ</t>
    </rPh>
    <rPh sb="44" eb="46">
      <t>ニンテイ</t>
    </rPh>
    <rPh sb="49" eb="50">
      <t>エン</t>
    </rPh>
    <rPh sb="51" eb="52">
      <t>ヨウ</t>
    </rPh>
    <rPh sb="52" eb="53">
      <t>ホ</t>
    </rPh>
    <rPh sb="53" eb="55">
      <t>レンケイ</t>
    </rPh>
    <rPh sb="55" eb="56">
      <t>カタ</t>
    </rPh>
    <phoneticPr fontId="6"/>
  </si>
  <si>
    <r>
      <t xml:space="preserve">職業実践専門課程の有無
</t>
    </r>
    <r>
      <rPr>
        <b/>
        <sz val="10"/>
        <color indexed="10"/>
        <rFont val="ＭＳ Ｐゴシック"/>
        <family val="3"/>
        <charset val="128"/>
      </rPr>
      <t>専修学校専門課程のみ記入</t>
    </r>
    <rPh sb="0" eb="2">
      <t>ショクギョウ</t>
    </rPh>
    <rPh sb="2" eb="4">
      <t>ジッセン</t>
    </rPh>
    <rPh sb="4" eb="6">
      <t>センモン</t>
    </rPh>
    <rPh sb="6" eb="8">
      <t>カテイ</t>
    </rPh>
    <rPh sb="9" eb="11">
      <t>ウム</t>
    </rPh>
    <rPh sb="12" eb="14">
      <t>センシュウ</t>
    </rPh>
    <rPh sb="14" eb="16">
      <t>ガッコウ</t>
    </rPh>
    <rPh sb="16" eb="18">
      <t>センモン</t>
    </rPh>
    <rPh sb="18" eb="20">
      <t>カテイ</t>
    </rPh>
    <rPh sb="22" eb="24">
      <t>キニュウ</t>
    </rPh>
    <phoneticPr fontId="6"/>
  </si>
  <si>
    <t>01：工業　　　05：教育・社会福祉
02：農業　　　06：商業実務　　
03：医療　　　07：服飾・家政
04：衛生　　　08：文化・教養</t>
    <rPh sb="3" eb="5">
      <t>コウギョウ</t>
    </rPh>
    <rPh sb="22" eb="24">
      <t>ノウギョウ</t>
    </rPh>
    <rPh sb="40" eb="42">
      <t>イリョウ</t>
    </rPh>
    <phoneticPr fontId="6"/>
  </si>
  <si>
    <r>
      <t xml:space="preserve">幼稚園・認定こども園種別
</t>
    </r>
    <r>
      <rPr>
        <b/>
        <sz val="10"/>
        <color indexed="10"/>
        <rFont val="ＭＳ Ｐゴシック"/>
        <family val="3"/>
        <charset val="128"/>
      </rPr>
      <t>幼稚園・認定こども園のみ記入</t>
    </r>
    <rPh sb="0" eb="3">
      <t>ヨウチエン</t>
    </rPh>
    <rPh sb="4" eb="6">
      <t>ニンテイ</t>
    </rPh>
    <rPh sb="9" eb="10">
      <t>エン</t>
    </rPh>
    <rPh sb="10" eb="12">
      <t>シュベツ</t>
    </rPh>
    <rPh sb="13" eb="16">
      <t>ヨウチエン</t>
    </rPh>
    <rPh sb="17" eb="19">
      <t>ニンテイ</t>
    </rPh>
    <rPh sb="22" eb="23">
      <t>エン</t>
    </rPh>
    <rPh sb="25" eb="27">
      <t>キニュウ</t>
    </rPh>
    <phoneticPr fontId="6"/>
  </si>
  <si>
    <t>H：特別支援学校
G：幼稚園・認定こども園
N：専修学校専門課程
P：専修学校高等課程
Q：専修学校一般課程
R：各種学校</t>
    <rPh sb="2" eb="4">
      <t>トクベツ</t>
    </rPh>
    <rPh sb="4" eb="6">
      <t>シエン</t>
    </rPh>
    <rPh sb="6" eb="8">
      <t>ガッコウ</t>
    </rPh>
    <rPh sb="11" eb="14">
      <t>ヨウチエン</t>
    </rPh>
    <rPh sb="15" eb="17">
      <t>ニンテイ</t>
    </rPh>
    <rPh sb="20" eb="21">
      <t>エン</t>
    </rPh>
    <rPh sb="24" eb="26">
      <t>センシュウ</t>
    </rPh>
    <rPh sb="26" eb="28">
      <t>ガッコウ</t>
    </rPh>
    <rPh sb="28" eb="30">
      <t>センモン</t>
    </rPh>
    <rPh sb="30" eb="32">
      <t>カテイ</t>
    </rPh>
    <rPh sb="35" eb="37">
      <t>センシュウ</t>
    </rPh>
    <rPh sb="37" eb="39">
      <t>ガッコウ</t>
    </rPh>
    <rPh sb="39" eb="41">
      <t>コウトウ</t>
    </rPh>
    <rPh sb="41" eb="43">
      <t>カテイ</t>
    </rPh>
    <rPh sb="46" eb="50">
      <t>センシュウガッコウ</t>
    </rPh>
    <rPh sb="50" eb="52">
      <t>イッパン</t>
    </rPh>
    <rPh sb="52" eb="54">
      <t>カテイ</t>
    </rPh>
    <rPh sb="57" eb="59">
      <t>カクシュ</t>
    </rPh>
    <rPh sb="59" eb="61">
      <t>ガッコウ</t>
    </rPh>
    <phoneticPr fontId="6"/>
  </si>
  <si>
    <t>1：職業実践専門課程有
2：職業実践専門課程一部有
3：職業実践専門課程無</t>
    <rPh sb="2" eb="4">
      <t>ショクギョウ</t>
    </rPh>
    <rPh sb="4" eb="6">
      <t>ジッセン</t>
    </rPh>
    <rPh sb="6" eb="8">
      <t>センモン</t>
    </rPh>
    <rPh sb="8" eb="10">
      <t>カテイ</t>
    </rPh>
    <rPh sb="10" eb="11">
      <t>アリ</t>
    </rPh>
    <rPh sb="14" eb="16">
      <t>ショクギョウ</t>
    </rPh>
    <rPh sb="16" eb="18">
      <t>ジッセン</t>
    </rPh>
    <rPh sb="18" eb="20">
      <t>センモン</t>
    </rPh>
    <rPh sb="20" eb="22">
      <t>カテイ</t>
    </rPh>
    <rPh sb="22" eb="24">
      <t>イチブ</t>
    </rPh>
    <rPh sb="24" eb="25">
      <t>アリ</t>
    </rPh>
    <rPh sb="28" eb="30">
      <t>ショクギョウ</t>
    </rPh>
    <rPh sb="30" eb="32">
      <t>ジッセン</t>
    </rPh>
    <rPh sb="32" eb="34">
      <t>センモン</t>
    </rPh>
    <rPh sb="34" eb="36">
      <t>カテイ</t>
    </rPh>
    <rPh sb="36" eb="37">
      <t>ナシ</t>
    </rPh>
    <phoneticPr fontId="6"/>
  </si>
  <si>
    <t>校 長 ・
園 長 
氏  名</t>
    <rPh sb="2" eb="3">
      <t>チョウ</t>
    </rPh>
    <rPh sb="11" eb="12">
      <t>シ</t>
    </rPh>
    <rPh sb="14" eb="15">
      <t>メイ</t>
    </rPh>
    <phoneticPr fontId="6"/>
  </si>
  <si>
    <t>人</t>
    <rPh sb="0" eb="1">
      <t>ニン</t>
    </rPh>
    <phoneticPr fontId="6"/>
  </si>
  <si>
    <t>ＦＡＸ</t>
    <phoneticPr fontId="6"/>
  </si>
  <si>
    <t>休校・廃止等年月　</t>
    <rPh sb="0" eb="2">
      <t>キュウコウ</t>
    </rPh>
    <rPh sb="3" eb="5">
      <t>ハイシ</t>
    </rPh>
    <rPh sb="5" eb="6">
      <t>トウ</t>
    </rPh>
    <rPh sb="6" eb="8">
      <t>ネンゲツ</t>
    </rPh>
    <phoneticPr fontId="6"/>
  </si>
  <si>
    <t>（4）</t>
  </si>
  <si>
    <t>1：学校法人、2：その他の法人、3：個人</t>
    <rPh sb="2" eb="4">
      <t>ガッコウ</t>
    </rPh>
    <rPh sb="4" eb="6">
      <t>ホウジン</t>
    </rPh>
    <rPh sb="11" eb="12">
      <t>タ</t>
    </rPh>
    <rPh sb="13" eb="15">
      <t>ホウジン</t>
    </rPh>
    <rPh sb="18" eb="20">
      <t>コジン</t>
    </rPh>
    <phoneticPr fontId="6"/>
  </si>
  <si>
    <t>TO01</t>
    <phoneticPr fontId="6"/>
  </si>
  <si>
    <t>01</t>
    <phoneticPr fontId="6"/>
  </si>
  <si>
    <t>所在地区分</t>
    <rPh sb="0" eb="3">
      <t>ショザイチ</t>
    </rPh>
    <rPh sb="3" eb="5">
      <t>クブン</t>
    </rPh>
    <phoneticPr fontId="6"/>
  </si>
  <si>
    <t>都道府県　　   　　   　市区町村　   　　    　   　※丁目・番（地）・号は算用数字及び「－」（ハイフン）で入力してください</t>
    <rPh sb="0" eb="1">
      <t>ミヤコ</t>
    </rPh>
    <rPh sb="1" eb="2">
      <t>ミチ</t>
    </rPh>
    <rPh sb="2" eb="3">
      <t>フ</t>
    </rPh>
    <rPh sb="3" eb="4">
      <t>ケン</t>
    </rPh>
    <rPh sb="15" eb="16">
      <t>シ</t>
    </rPh>
    <rPh sb="16" eb="17">
      <t>ク</t>
    </rPh>
    <rPh sb="17" eb="18">
      <t>マチ</t>
    </rPh>
    <rPh sb="18" eb="19">
      <t>ムラ</t>
    </rPh>
    <rPh sb="35" eb="37">
      <t>チョウメ</t>
    </rPh>
    <rPh sb="38" eb="39">
      <t>バン</t>
    </rPh>
    <rPh sb="40" eb="41">
      <t>チ</t>
    </rPh>
    <rPh sb="43" eb="44">
      <t>ゴウ</t>
    </rPh>
    <rPh sb="45" eb="47">
      <t>サンヨウ</t>
    </rPh>
    <rPh sb="47" eb="49">
      <t>スウジ</t>
    </rPh>
    <rPh sb="49" eb="50">
      <t>オヨ</t>
    </rPh>
    <rPh sb="61" eb="63">
      <t>ニュウリョク</t>
    </rPh>
    <phoneticPr fontId="6"/>
  </si>
  <si>
    <t>都道府県　　   　　   　市区町村　   　　    　   ※丁目・番（地）・号は算用数字及び「－」（ハイフン）で入力してください</t>
    <rPh sb="60" eb="62">
      <t>ニュウリョク</t>
    </rPh>
    <phoneticPr fontId="6"/>
  </si>
  <si>
    <r>
      <t>（前年度）</t>
    </r>
    <r>
      <rPr>
        <b/>
        <sz val="10"/>
        <rFont val="ＭＳ Ｐゴシック"/>
        <family val="3"/>
        <charset val="128"/>
      </rPr>
      <t>法人種別</t>
    </r>
    <rPh sb="1" eb="3">
      <t>ゼンネン</t>
    </rPh>
    <rPh sb="3" eb="4">
      <t>ド</t>
    </rPh>
    <rPh sb="5" eb="7">
      <t>ホウジン</t>
    </rPh>
    <rPh sb="7" eb="9">
      <t>シュベツ</t>
    </rPh>
    <phoneticPr fontId="6"/>
  </si>
  <si>
    <r>
      <t>（当年度）</t>
    </r>
    <r>
      <rPr>
        <b/>
        <sz val="10"/>
        <rFont val="ＭＳ Ｐゴシック"/>
        <family val="3"/>
        <charset val="128"/>
      </rPr>
      <t>法人種別</t>
    </r>
    <rPh sb="1" eb="4">
      <t>トウネンド</t>
    </rPh>
    <rPh sb="5" eb="7">
      <t>ホウジン</t>
    </rPh>
    <rPh sb="7" eb="9">
      <t>シュベツ</t>
    </rPh>
    <phoneticPr fontId="6"/>
  </si>
  <si>
    <r>
      <t xml:space="preserve">事業団使用欄
</t>
    </r>
    <r>
      <rPr>
        <b/>
        <sz val="11"/>
        <color indexed="10"/>
        <rFont val="ＭＳ Ｐゴシック"/>
        <family val="3"/>
        <charset val="128"/>
      </rPr>
      <t>（記入不要）</t>
    </r>
    <r>
      <rPr>
        <b/>
        <sz val="11"/>
        <rFont val="ＭＳ Ｐゴシック"/>
        <family val="3"/>
        <charset val="128"/>
      </rPr>
      <t xml:space="preserve">
法人番号</t>
    </r>
    <phoneticPr fontId="6"/>
  </si>
  <si>
    <t>（5）</t>
  </si>
  <si>
    <t>（6）</t>
  </si>
  <si>
    <t>（クラス）</t>
    <phoneticPr fontId="6"/>
  </si>
  <si>
    <t>　</t>
    <phoneticPr fontId="6"/>
  </si>
  <si>
    <t xml:space="preserve"> </t>
    <phoneticPr fontId="6"/>
  </si>
  <si>
    <t>姓</t>
    <rPh sb="0" eb="1">
      <t>セイ</t>
    </rPh>
    <phoneticPr fontId="6"/>
  </si>
  <si>
    <t>名</t>
    <rPh sb="0" eb="1">
      <t>ナ</t>
    </rPh>
    <phoneticPr fontId="6"/>
  </si>
  <si>
    <t>名称</t>
    <phoneticPr fontId="6"/>
  </si>
  <si>
    <t>都道府県</t>
    <rPh sb="0" eb="4">
      <t>トドウフケン</t>
    </rPh>
    <phoneticPr fontId="6"/>
  </si>
  <si>
    <t>郵便番号</t>
    <rPh sb="0" eb="4">
      <t>ユウビンバンゴウ</t>
    </rPh>
    <phoneticPr fontId="6"/>
  </si>
  <si>
    <t>認可クラス数</t>
    <rPh sb="0" eb="2">
      <t>ニンカ</t>
    </rPh>
    <rPh sb="5" eb="6">
      <t>カズ</t>
    </rPh>
    <phoneticPr fontId="6"/>
  </si>
  <si>
    <t>〒</t>
    <phoneticPr fontId="6"/>
  </si>
  <si>
    <t>ﾌﾘｶﾞﾅ</t>
    <phoneticPr fontId="6"/>
  </si>
  <si>
    <t>(人)</t>
    <rPh sb="1" eb="2">
      <t>ニン</t>
    </rPh>
    <phoneticPr fontId="6"/>
  </si>
  <si>
    <t>(ｸﾗｽ)</t>
    <phoneticPr fontId="6"/>
  </si>
  <si>
    <t>男女校種別</t>
    <rPh sb="0" eb="2">
      <t>ダンジョ</t>
    </rPh>
    <rPh sb="2" eb="3">
      <t>コウ</t>
    </rPh>
    <rPh sb="3" eb="5">
      <t>シュベツ</t>
    </rPh>
    <phoneticPr fontId="6"/>
  </si>
  <si>
    <t>3.男女共学</t>
  </si>
  <si>
    <t>(元号)</t>
    <rPh sb="1" eb="3">
      <t>ゲンゴウ</t>
    </rPh>
    <phoneticPr fontId="6"/>
  </si>
  <si>
    <t>(年)</t>
    <rPh sb="1" eb="2">
      <t>トシ</t>
    </rPh>
    <phoneticPr fontId="6"/>
  </si>
  <si>
    <t>(月)</t>
    <rPh sb="1" eb="2">
      <t>ツキ</t>
    </rPh>
    <phoneticPr fontId="6"/>
  </si>
  <si>
    <t>(日)</t>
    <rPh sb="1" eb="2">
      <t>ヒ</t>
    </rPh>
    <phoneticPr fontId="6"/>
  </si>
  <si>
    <t>私学</t>
    <rPh sb="0" eb="2">
      <t>シガク</t>
    </rPh>
    <phoneticPr fontId="6"/>
  </si>
  <si>
    <t>トウキョウト</t>
    <phoneticPr fontId="6"/>
  </si>
  <si>
    <t>東京都</t>
    <rPh sb="0" eb="3">
      <t>トウキョウト</t>
    </rPh>
    <phoneticPr fontId="6"/>
  </si>
  <si>
    <t>03-3230-1321</t>
    <phoneticPr fontId="6"/>
  </si>
  <si>
    <t>調査票区分　２</t>
    <phoneticPr fontId="6"/>
  </si>
  <si>
    <t>資　金　収　支　計　算　書　（　収　入　の　部　）</t>
    <rPh sb="0" eb="1">
      <t>シ</t>
    </rPh>
    <rPh sb="2" eb="3">
      <t>カネ</t>
    </rPh>
    <rPh sb="4" eb="5">
      <t>オサム</t>
    </rPh>
    <rPh sb="6" eb="7">
      <t>シ</t>
    </rPh>
    <rPh sb="8" eb="9">
      <t>ケイ</t>
    </rPh>
    <rPh sb="10" eb="11">
      <t>サン</t>
    </rPh>
    <rPh sb="12" eb="13">
      <t>ショ</t>
    </rPh>
    <rPh sb="16" eb="17">
      <t>オサム</t>
    </rPh>
    <rPh sb="18" eb="19">
      <t>イ</t>
    </rPh>
    <rPh sb="22" eb="23">
      <t>ブ</t>
    </rPh>
    <phoneticPr fontId="6"/>
  </si>
  <si>
    <t>区分</t>
    <rPh sb="0" eb="2">
      <t>クブン</t>
    </rPh>
    <phoneticPr fontId="6"/>
  </si>
  <si>
    <t xml:space="preserve"> a 人件費支出</t>
  </si>
  <si>
    <t>本 務 教 員</t>
  </si>
  <si>
    <t>（うち所定福利費）</t>
  </si>
  <si>
    <t>兼 務 教 員</t>
  </si>
  <si>
    <t>本 務 職 員</t>
  </si>
  <si>
    <t>兼 務 職 員</t>
  </si>
  <si>
    <t xml:space="preserve"> b 教育研究（管理）経費支出</t>
  </si>
  <si>
    <t xml:space="preserve"> c 借入金等利息支出</t>
  </si>
  <si>
    <t xml:space="preserve"> d 借入金等返済支出</t>
  </si>
  <si>
    <t xml:space="preserve"> e 施設関係支出</t>
  </si>
  <si>
    <t xml:space="preserve"> g　　　　　　　計</t>
  </si>
  <si>
    <t xml:space="preserve"> 支出の部合計</t>
  </si>
  <si>
    <t>2.休校・募集停止</t>
  </si>
  <si>
    <t>FAX</t>
    <phoneticPr fontId="6"/>
  </si>
  <si>
    <t>役職</t>
    <rPh sb="0" eb="2">
      <t>ヤクショク</t>
    </rPh>
    <phoneticPr fontId="6"/>
  </si>
  <si>
    <t>氏名</t>
    <rPh sb="0" eb="2">
      <t>シメイ</t>
    </rPh>
    <phoneticPr fontId="6"/>
  </si>
  <si>
    <t>事務担当</t>
    <rPh sb="0" eb="4">
      <t>ジムタントウ</t>
    </rPh>
    <phoneticPr fontId="6"/>
  </si>
  <si>
    <t>私学 花子</t>
    <rPh sb="0" eb="2">
      <t>シガク</t>
    </rPh>
    <rPh sb="3" eb="5">
      <t>ハナコ</t>
    </rPh>
    <phoneticPr fontId="6"/>
  </si>
  <si>
    <t>総計</t>
    <rPh sb="0" eb="2">
      <t>ソウケイ</t>
    </rPh>
    <phoneticPr fontId="6"/>
  </si>
  <si>
    <t>（※学校名を記入）</t>
    <rPh sb="2" eb="5">
      <t>ガッコウメイ</t>
    </rPh>
    <rPh sb="6" eb="8">
      <t>キニュウ</t>
    </rPh>
    <phoneticPr fontId="6"/>
  </si>
  <si>
    <t>000</t>
    <phoneticPr fontId="6"/>
  </si>
  <si>
    <t xml:space="preserve"> a 学生生徒等納付金収入</t>
  </si>
  <si>
    <t>（1）</t>
  </si>
  <si>
    <t>授業料収入</t>
  </si>
  <si>
    <t>入学金収入</t>
  </si>
  <si>
    <t>施設設備資金収入</t>
  </si>
  <si>
    <t>施設等利用給付費収入</t>
  </si>
  <si>
    <t>施設型給付費収入</t>
  </si>
  <si>
    <t>その他
（(1)～(5)以外の収入）</t>
  </si>
  <si>
    <t xml:space="preserve"> b 手数料収入</t>
  </si>
  <si>
    <t>入学検定料収入</t>
  </si>
  <si>
    <t>その他（（1）以外の収入）</t>
  </si>
  <si>
    <t xml:space="preserve"> c 寄付金収入</t>
  </si>
  <si>
    <t xml:space="preserve"> d 補助金収入</t>
  </si>
  <si>
    <t>国庫補助金収入</t>
  </si>
  <si>
    <t xml:space="preserve"> e 資産売却収入</t>
  </si>
  <si>
    <t xml:space="preserve"> f 付随事業・収益事業収入</t>
  </si>
  <si>
    <t xml:space="preserve"> g 受取利息・配当金収入</t>
  </si>
  <si>
    <t xml:space="preserve"> h 雑収入</t>
  </si>
  <si>
    <t xml:space="preserve"> i 借入金等収入</t>
  </si>
  <si>
    <t>長期借入金収入</t>
  </si>
  <si>
    <t>短期借入金収入</t>
  </si>
  <si>
    <t>学校債収入</t>
  </si>
  <si>
    <t xml:space="preserve"> j　　　　　　計</t>
  </si>
  <si>
    <t xml:space="preserve"> 収入の部合計</t>
  </si>
  <si>
    <t xml:space="preserve"> （②のうち、学費負担
　軽減目的補助金）</t>
    <phoneticPr fontId="6"/>
  </si>
  <si>
    <t>内
訳</t>
    <rPh sb="0" eb="1">
      <t>ウチ</t>
    </rPh>
    <rPh sb="2" eb="3">
      <t>ヤク</t>
    </rPh>
    <phoneticPr fontId="6"/>
  </si>
  <si>
    <t>内
訳</t>
    <rPh sb="0" eb="1">
      <t>ウチ</t>
    </rPh>
    <rPh sb="2" eb="3">
      <t>ワケ</t>
    </rPh>
    <phoneticPr fontId="6"/>
  </si>
  <si>
    <t>（2）
内
訳</t>
    <rPh sb="4" eb="5">
      <t>ウチ</t>
    </rPh>
    <rPh sb="6" eb="7">
      <t>ワケ</t>
    </rPh>
    <phoneticPr fontId="6"/>
  </si>
  <si>
    <t xml:space="preserve"> </t>
    <phoneticPr fontId="6"/>
  </si>
  <si>
    <t>(1) 教員人件費支出</t>
    <phoneticPr fontId="6"/>
  </si>
  <si>
    <t>(2) 職員人件費支出</t>
    <phoneticPr fontId="6"/>
  </si>
  <si>
    <t>(3) 役員報酬支出</t>
    <phoneticPr fontId="6"/>
  </si>
  <si>
    <t>(4) 退職金支出</t>
    <phoneticPr fontId="6"/>
  </si>
  <si>
    <t>(5)その他
((1)(2)(3)(4)以外の支出）</t>
    <phoneticPr fontId="6"/>
  </si>
  <si>
    <t>(1) 土地支出</t>
    <phoneticPr fontId="6"/>
  </si>
  <si>
    <t>(2) 建物支出</t>
    <phoneticPr fontId="6"/>
  </si>
  <si>
    <t>(3) 構築物支出</t>
    <phoneticPr fontId="6"/>
  </si>
  <si>
    <t>(4) その他
（(1)(2)(3)以外の支出）</t>
    <phoneticPr fontId="6"/>
  </si>
  <si>
    <t>(1) 教育研究用機器備品支出</t>
    <phoneticPr fontId="6"/>
  </si>
  <si>
    <t>(2) 図書支出</t>
    <phoneticPr fontId="6"/>
  </si>
  <si>
    <t xml:space="preserve"> ｆ 設備関係支出</t>
    <rPh sb="3" eb="5">
      <t>セツビ</t>
    </rPh>
    <phoneticPr fontId="6"/>
  </si>
  <si>
    <t>(3) その他　
　　((1)(2)以外の支出）</t>
    <phoneticPr fontId="6"/>
  </si>
  <si>
    <t>① 授業料等減免費負担金収入　（専修学校のみ）</t>
    <phoneticPr fontId="6"/>
  </si>
  <si>
    <t>入力例</t>
    <rPh sb="0" eb="2">
      <t>ニュウリョク</t>
    </rPh>
    <rPh sb="2" eb="3">
      <t>レイ</t>
    </rPh>
    <phoneticPr fontId="6"/>
  </si>
  <si>
    <t>A）本務教員</t>
    <rPh sb="2" eb="4">
      <t>ホンム</t>
    </rPh>
    <rPh sb="4" eb="6">
      <t>キョウイン</t>
    </rPh>
    <phoneticPr fontId="6"/>
  </si>
  <si>
    <t>B）兼務教員</t>
    <rPh sb="2" eb="4">
      <t>ケンム</t>
    </rPh>
    <rPh sb="4" eb="6">
      <t>キョウイン</t>
    </rPh>
    <phoneticPr fontId="6"/>
  </si>
  <si>
    <t>C)本務職員</t>
    <rPh sb="2" eb="4">
      <t>ホンム</t>
    </rPh>
    <rPh sb="4" eb="6">
      <t>ショクイン</t>
    </rPh>
    <phoneticPr fontId="6"/>
  </si>
  <si>
    <t>人数（下表参照）</t>
    <rPh sb="0" eb="2">
      <t>ニンズウ</t>
    </rPh>
    <rPh sb="3" eb="4">
      <t>シタ</t>
    </rPh>
    <rPh sb="4" eb="5">
      <t>ヒョウ</t>
    </rPh>
    <rPh sb="5" eb="7">
      <t>サンショウ</t>
    </rPh>
    <phoneticPr fontId="6"/>
  </si>
  <si>
    <t>D）収容定員数</t>
    <rPh sb="2" eb="4">
      <t>シュウヨウ</t>
    </rPh>
    <rPh sb="4" eb="6">
      <t>テイイン</t>
    </rPh>
    <rPh sb="6" eb="7">
      <t>スウ</t>
    </rPh>
    <phoneticPr fontId="6"/>
  </si>
  <si>
    <t>E）生徒・園児数</t>
    <rPh sb="2" eb="4">
      <t>セイト</t>
    </rPh>
    <rPh sb="5" eb="7">
      <t>エンジ</t>
    </rPh>
    <rPh sb="7" eb="8">
      <t>カズ</t>
    </rPh>
    <phoneticPr fontId="6"/>
  </si>
  <si>
    <t>102-8145</t>
    <phoneticPr fontId="6"/>
  </si>
  <si>
    <t>調査票区分　３</t>
    <phoneticPr fontId="6"/>
  </si>
  <si>
    <t>調
査
担
当
者</t>
    <rPh sb="0" eb="1">
      <t>チョウ</t>
    </rPh>
    <rPh sb="2" eb="3">
      <t>サ</t>
    </rPh>
    <rPh sb="4" eb="5">
      <t>タン</t>
    </rPh>
    <rPh sb="6" eb="7">
      <t>トウ</t>
    </rPh>
    <rPh sb="8" eb="9">
      <t>シャ</t>
    </rPh>
    <phoneticPr fontId="6"/>
  </si>
  <si>
    <t>北海道</t>
  </si>
  <si>
    <t>ホッカイドウ</t>
  </si>
  <si>
    <t>青森県</t>
  </si>
  <si>
    <t>アオモリケン</t>
  </si>
  <si>
    <t>宮城県</t>
  </si>
  <si>
    <t>ミヤギケン</t>
  </si>
  <si>
    <t>秋田県</t>
  </si>
  <si>
    <t>アキタケン</t>
  </si>
  <si>
    <t>山形県</t>
  </si>
  <si>
    <t>ヤマガタケン</t>
  </si>
  <si>
    <t>福島県</t>
  </si>
  <si>
    <t>フクシマケン</t>
  </si>
  <si>
    <t>茨城県</t>
  </si>
  <si>
    <t>イバラキケン</t>
  </si>
  <si>
    <t>栃木県</t>
  </si>
  <si>
    <t>トチギケン</t>
  </si>
  <si>
    <t>群馬県</t>
  </si>
  <si>
    <t>グンマケン</t>
  </si>
  <si>
    <t>埼玉県</t>
  </si>
  <si>
    <t>サイタマケン</t>
  </si>
  <si>
    <t>千葉県</t>
  </si>
  <si>
    <t>チバケン</t>
  </si>
  <si>
    <t>東京都</t>
  </si>
  <si>
    <t>トウキョウト</t>
  </si>
  <si>
    <t>神奈川県</t>
  </si>
  <si>
    <t>カナガワケン</t>
  </si>
  <si>
    <t>新潟県</t>
  </si>
  <si>
    <t>ニイガタケン</t>
  </si>
  <si>
    <t>富山県</t>
  </si>
  <si>
    <t>トヤマケン</t>
  </si>
  <si>
    <t>石川県</t>
  </si>
  <si>
    <t>イシカワケン</t>
  </si>
  <si>
    <t>福井県</t>
  </si>
  <si>
    <t>フクイケン</t>
  </si>
  <si>
    <t>山梨県</t>
  </si>
  <si>
    <t>ヤマナシケン</t>
  </si>
  <si>
    <t>長野県</t>
  </si>
  <si>
    <t>ナガノケン</t>
  </si>
  <si>
    <t>岐阜県</t>
  </si>
  <si>
    <t>ギフケン</t>
  </si>
  <si>
    <t>静岡県</t>
  </si>
  <si>
    <t>シズオカケン</t>
  </si>
  <si>
    <t>愛知県</t>
  </si>
  <si>
    <t>アイチケン</t>
  </si>
  <si>
    <t>三重県</t>
  </si>
  <si>
    <t>ミエケン</t>
  </si>
  <si>
    <t>滋賀県</t>
  </si>
  <si>
    <t>シガケン</t>
  </si>
  <si>
    <t>京都府</t>
  </si>
  <si>
    <t>キョウトフ</t>
  </si>
  <si>
    <t>大阪府</t>
  </si>
  <si>
    <t>オオサカフ</t>
  </si>
  <si>
    <t>兵庫県</t>
  </si>
  <si>
    <t>ヒョウゴケン</t>
  </si>
  <si>
    <t>奈良県</t>
  </si>
  <si>
    <t>ナラケン</t>
  </si>
  <si>
    <t>和歌山県</t>
  </si>
  <si>
    <t>ワカヤマケン</t>
  </si>
  <si>
    <t>鳥取県</t>
  </si>
  <si>
    <t>トットリケン</t>
  </si>
  <si>
    <t>島根県</t>
  </si>
  <si>
    <t>シマネケン</t>
  </si>
  <si>
    <t>岡山県</t>
  </si>
  <si>
    <t>オカヤマケン</t>
  </si>
  <si>
    <t>広島県</t>
  </si>
  <si>
    <t>ヒロシマケン</t>
  </si>
  <si>
    <t>山口県</t>
  </si>
  <si>
    <t>ヤマグチケン</t>
  </si>
  <si>
    <t>徳島県</t>
  </si>
  <si>
    <t>トクシマケン</t>
  </si>
  <si>
    <t>香川県</t>
  </si>
  <si>
    <t>カガワケン</t>
  </si>
  <si>
    <t>愛媛県</t>
  </si>
  <si>
    <t>エヒメケン</t>
  </si>
  <si>
    <t>高知県</t>
  </si>
  <si>
    <t>コウチケン</t>
  </si>
  <si>
    <t>福岡県</t>
  </si>
  <si>
    <t>フクオカケン</t>
  </si>
  <si>
    <t>佐賀県</t>
  </si>
  <si>
    <t>サガケン</t>
  </si>
  <si>
    <t>長崎県</t>
  </si>
  <si>
    <t>ナガサキケン</t>
  </si>
  <si>
    <t>熊本県</t>
  </si>
  <si>
    <t>クマモトケン</t>
  </si>
  <si>
    <t>大分県</t>
  </si>
  <si>
    <t>オオイタケン</t>
  </si>
  <si>
    <t>宮崎県</t>
  </si>
  <si>
    <t>ミヤザキケン</t>
  </si>
  <si>
    <t>鹿児島県</t>
  </si>
  <si>
    <t>カゴシマケン</t>
  </si>
  <si>
    <t>沖縄県</t>
  </si>
  <si>
    <t>オキナワケン</t>
  </si>
  <si>
    <r>
      <t xml:space="preserve">事業団使用欄
</t>
    </r>
    <r>
      <rPr>
        <b/>
        <sz val="14"/>
        <color rgb="FFFF0000"/>
        <rFont val="ＭＳ Ｐゴシック"/>
        <family val="3"/>
        <charset val="128"/>
      </rPr>
      <t>（記入不要）</t>
    </r>
    <r>
      <rPr>
        <b/>
        <sz val="14"/>
        <rFont val="ＭＳ Ｐゴシック"/>
        <family val="3"/>
        <charset val="128"/>
      </rPr>
      <t xml:space="preserve">
法人番号</t>
    </r>
    <rPh sb="0" eb="6">
      <t>ジギョウダンシヨウラン</t>
    </rPh>
    <rPh sb="8" eb="12">
      <t>キニュウフヨウ</t>
    </rPh>
    <rPh sb="14" eb="18">
      <t>ホウジンバンゴウ</t>
    </rPh>
    <phoneticPr fontId="6"/>
  </si>
  <si>
    <t>地方公共団体補助金収入</t>
    <phoneticPr fontId="6"/>
  </si>
  <si>
    <t xml:space="preserve"> m 資金収入調整勘定</t>
    <phoneticPr fontId="6"/>
  </si>
  <si>
    <t>② ①以外の地方公共団体補助金収入</t>
    <phoneticPr fontId="6"/>
  </si>
  <si>
    <t>資　金　収　支　計　算　書　（　支　出　の　部　）</t>
    <rPh sb="0" eb="1">
      <t>シ</t>
    </rPh>
    <rPh sb="2" eb="3">
      <t>カネ</t>
    </rPh>
    <rPh sb="4" eb="5">
      <t>オサム</t>
    </rPh>
    <rPh sb="6" eb="7">
      <t>シ</t>
    </rPh>
    <rPh sb="8" eb="9">
      <t>ケイ</t>
    </rPh>
    <rPh sb="10" eb="11">
      <t>サン</t>
    </rPh>
    <rPh sb="12" eb="13">
      <t>ショ</t>
    </rPh>
    <rPh sb="16" eb="17">
      <t>シ</t>
    </rPh>
    <rPh sb="18" eb="19">
      <t>デ</t>
    </rPh>
    <rPh sb="22" eb="23">
      <t>ブ</t>
    </rPh>
    <phoneticPr fontId="6"/>
  </si>
  <si>
    <t>太郎</t>
    <rPh sb="0" eb="2">
      <t>タロウ</t>
    </rPh>
    <phoneticPr fontId="6"/>
  </si>
  <si>
    <t>シガク</t>
    <phoneticPr fontId="6"/>
  </si>
  <si>
    <t>タロウ</t>
    <phoneticPr fontId="6"/>
  </si>
  <si>
    <t>特定非営利活動法人</t>
  </si>
  <si>
    <t>特定医療法人</t>
  </si>
  <si>
    <t>特殊法人</t>
  </si>
  <si>
    <t>宗教法人</t>
  </si>
  <si>
    <t>社会福祉法人</t>
  </si>
  <si>
    <t>社会医療法人</t>
  </si>
  <si>
    <t>公益社団法人</t>
  </si>
  <si>
    <t>公益財団法人</t>
  </si>
  <si>
    <t>一般社団法人</t>
  </si>
  <si>
    <t>一般財団法人</t>
  </si>
  <si>
    <t>医療法人</t>
  </si>
  <si>
    <t>　</t>
    <phoneticPr fontId="6"/>
  </si>
  <si>
    <t>（その他）</t>
    <rPh sb="3" eb="4">
      <t>ホカ</t>
    </rPh>
    <phoneticPr fontId="6"/>
  </si>
  <si>
    <t>学校種・課程</t>
    <rPh sb="0" eb="3">
      <t>ガッコウシュ</t>
    </rPh>
    <rPh sb="4" eb="6">
      <t>カテイ</t>
    </rPh>
    <phoneticPr fontId="6"/>
  </si>
  <si>
    <t>H 特別支援学校</t>
    <rPh sb="2" eb="8">
      <t>トクベツシエンガッコウ</t>
    </rPh>
    <phoneticPr fontId="6"/>
  </si>
  <si>
    <t>１：幼稚園（私学助成のみ）</t>
    <rPh sb="2" eb="5">
      <t>ヨウチエン</t>
    </rPh>
    <rPh sb="6" eb="10">
      <t>シガクジョセイ</t>
    </rPh>
    <phoneticPr fontId="6"/>
  </si>
  <si>
    <t>２：幼稚園（施設型給付）</t>
    <rPh sb="2" eb="5">
      <t>ヨウチエン</t>
    </rPh>
    <rPh sb="6" eb="9">
      <t>シセツガタ</t>
    </rPh>
    <rPh sb="9" eb="11">
      <t>キュウフ</t>
    </rPh>
    <phoneticPr fontId="6"/>
  </si>
  <si>
    <t>３：認定こども園（幼稚園型）</t>
    <rPh sb="2" eb="4">
      <t>ニンテイ</t>
    </rPh>
    <rPh sb="7" eb="8">
      <t>エン</t>
    </rPh>
    <rPh sb="9" eb="13">
      <t>ヨウチエンカタ</t>
    </rPh>
    <phoneticPr fontId="6"/>
  </si>
  <si>
    <t>４：認定こども園（幼保連携型）</t>
    <rPh sb="2" eb="4">
      <t>ニンテイ</t>
    </rPh>
    <rPh sb="7" eb="8">
      <t>エン</t>
    </rPh>
    <rPh sb="9" eb="14">
      <t>ヨウホレンケイガタ</t>
    </rPh>
    <phoneticPr fontId="6"/>
  </si>
  <si>
    <t>G 幼稚園・認定こども園</t>
    <rPh sb="2" eb="5">
      <t>ヨウチエン</t>
    </rPh>
    <rPh sb="6" eb="8">
      <t>ニンテイ</t>
    </rPh>
    <rPh sb="11" eb="12">
      <t>エン</t>
    </rPh>
    <phoneticPr fontId="6"/>
  </si>
  <si>
    <t>N 専修学校専門課程</t>
    <rPh sb="2" eb="6">
      <t>センシュウガッコウ</t>
    </rPh>
    <rPh sb="6" eb="10">
      <t>センモンカテイ</t>
    </rPh>
    <phoneticPr fontId="6"/>
  </si>
  <si>
    <t>P 専修学校高等課程</t>
    <rPh sb="2" eb="6">
      <t>センシュウガッコウ</t>
    </rPh>
    <rPh sb="6" eb="10">
      <t>コウトウカテイ</t>
    </rPh>
    <phoneticPr fontId="6"/>
  </si>
  <si>
    <t>R 各種学校</t>
    <rPh sb="2" eb="6">
      <t>カクシュガッコウ</t>
    </rPh>
    <phoneticPr fontId="6"/>
  </si>
  <si>
    <t>Q 専修学校一般課程</t>
    <rPh sb="2" eb="4">
      <t>センシュウ</t>
    </rPh>
    <rPh sb="4" eb="6">
      <t>ガッコウ</t>
    </rPh>
    <rPh sb="6" eb="8">
      <t>イッパン</t>
    </rPh>
    <rPh sb="8" eb="10">
      <t>カテイ</t>
    </rPh>
    <phoneticPr fontId="6"/>
  </si>
  <si>
    <t>01：工業</t>
    <rPh sb="3" eb="5">
      <t>コウギョウ</t>
    </rPh>
    <phoneticPr fontId="6"/>
  </si>
  <si>
    <t>02：農業</t>
    <rPh sb="3" eb="5">
      <t>ノウギョウ</t>
    </rPh>
    <phoneticPr fontId="6"/>
  </si>
  <si>
    <t>03：医療</t>
    <rPh sb="3" eb="5">
      <t>イリョウ</t>
    </rPh>
    <phoneticPr fontId="6"/>
  </si>
  <si>
    <t>04：衛生</t>
    <rPh sb="3" eb="5">
      <t>エイセイ</t>
    </rPh>
    <phoneticPr fontId="6"/>
  </si>
  <si>
    <t>05：教育・社会福祉</t>
    <rPh sb="3" eb="5">
      <t>キョウイク</t>
    </rPh>
    <rPh sb="6" eb="10">
      <t>シャカイフクシ</t>
    </rPh>
    <phoneticPr fontId="6"/>
  </si>
  <si>
    <t>06：商業実務</t>
    <rPh sb="3" eb="7">
      <t>ショウギョウジツム</t>
    </rPh>
    <phoneticPr fontId="6"/>
  </si>
  <si>
    <t>07：服飾・家政</t>
    <rPh sb="3" eb="5">
      <t>フクショク</t>
    </rPh>
    <rPh sb="6" eb="8">
      <t>カセイ</t>
    </rPh>
    <phoneticPr fontId="6"/>
  </si>
  <si>
    <t>08：文化・教養</t>
    <rPh sb="3" eb="5">
      <t>ブンカ</t>
    </rPh>
    <rPh sb="6" eb="8">
      <t>キョウヨウ</t>
    </rPh>
    <phoneticPr fontId="6"/>
  </si>
  <si>
    <t>5 認定こども園（分園）</t>
    <rPh sb="2" eb="4">
      <t>ニンテイ</t>
    </rPh>
    <rPh sb="7" eb="8">
      <t>エン</t>
    </rPh>
    <rPh sb="9" eb="10">
      <t>ブン</t>
    </rPh>
    <rPh sb="10" eb="11">
      <t>エン</t>
    </rPh>
    <phoneticPr fontId="6"/>
  </si>
  <si>
    <t>１：職業実践専門課程有</t>
    <rPh sb="2" eb="4">
      <t>ショクギョウ</t>
    </rPh>
    <rPh sb="4" eb="10">
      <t>ジッセンセンモンカテイ</t>
    </rPh>
    <rPh sb="10" eb="11">
      <t>アリ</t>
    </rPh>
    <phoneticPr fontId="6"/>
  </si>
  <si>
    <t>２：職業実践専門課程一部有</t>
    <rPh sb="2" eb="4">
      <t>ショクギョウ</t>
    </rPh>
    <rPh sb="4" eb="10">
      <t>ジッセンセンモンカテイ</t>
    </rPh>
    <rPh sb="10" eb="12">
      <t>イチブ</t>
    </rPh>
    <rPh sb="12" eb="13">
      <t>アリ</t>
    </rPh>
    <phoneticPr fontId="6"/>
  </si>
  <si>
    <t>３：職業実践専門課程無</t>
    <rPh sb="2" eb="4">
      <t>ショクギョウ</t>
    </rPh>
    <rPh sb="4" eb="10">
      <t>ジッセンセンモンカテイ</t>
    </rPh>
    <rPh sb="10" eb="11">
      <t>ナシ</t>
    </rPh>
    <phoneticPr fontId="6"/>
  </si>
  <si>
    <t>6 保育園</t>
    <rPh sb="2" eb="5">
      <t>ホイクエン</t>
    </rPh>
    <phoneticPr fontId="6"/>
  </si>
  <si>
    <t>市区町村
町名、
丁目ー
番(地)ー
号</t>
    <rPh sb="0" eb="2">
      <t>シク</t>
    </rPh>
    <rPh sb="2" eb="4">
      <t>チョウソン</t>
    </rPh>
    <rPh sb="5" eb="7">
      <t>チョウメイ</t>
    </rPh>
    <rPh sb="9" eb="11">
      <t>チョウメ</t>
    </rPh>
    <rPh sb="13" eb="14">
      <t>バン</t>
    </rPh>
    <rPh sb="15" eb="16">
      <t>チ</t>
    </rPh>
    <rPh sb="19" eb="20">
      <t>ゴウ</t>
    </rPh>
    <phoneticPr fontId="6"/>
  </si>
  <si>
    <t>チヨダクイイダチョウフジミ23-1-7-5</t>
    <phoneticPr fontId="6"/>
  </si>
  <si>
    <t>千代田区飯田町富士見２３-1-7-5</t>
    <rPh sb="0" eb="4">
      <t>チヨダク</t>
    </rPh>
    <rPh sb="4" eb="7">
      <t>イイダマチ</t>
    </rPh>
    <rPh sb="7" eb="10">
      <t>フジミ</t>
    </rPh>
    <phoneticPr fontId="6"/>
  </si>
  <si>
    <t>岩手県</t>
    <rPh sb="0" eb="3">
      <t>イワテケン</t>
    </rPh>
    <phoneticPr fontId="6"/>
  </si>
  <si>
    <t>イワテケン</t>
    <phoneticPr fontId="6"/>
  </si>
  <si>
    <t>姓</t>
    <rPh sb="0" eb="1">
      <t>カバネ</t>
    </rPh>
    <phoneticPr fontId="6"/>
  </si>
  <si>
    <t>一般社団法人</t>
    <phoneticPr fontId="6"/>
  </si>
  <si>
    <r>
      <t xml:space="preserve">収 支 差 額
</t>
    </r>
    <r>
      <rPr>
        <b/>
        <sz val="11"/>
        <color indexed="10"/>
        <rFont val="ＭＳ Ｐゴシック"/>
        <family val="3"/>
        <charset val="128"/>
      </rPr>
      <t>（その他の法人・個人のみ）</t>
    </r>
    <phoneticPr fontId="6"/>
  </si>
  <si>
    <t xml:space="preserve"> 支出の部合計</t>
    <rPh sb="1" eb="3">
      <t>シシュツ</t>
    </rPh>
    <phoneticPr fontId="6"/>
  </si>
  <si>
    <t xml:space="preserve"> k 翌年度繰越支払資金</t>
    <rPh sb="3" eb="4">
      <t>ヨク</t>
    </rPh>
    <phoneticPr fontId="6"/>
  </si>
  <si>
    <t xml:space="preserve"> ｊ 資金支出調整勘定</t>
    <phoneticPr fontId="6"/>
  </si>
  <si>
    <t xml:space="preserve"> ｉ その他の支出</t>
    <rPh sb="5" eb="6">
      <t>タ</t>
    </rPh>
    <rPh sb="7" eb="9">
      <t>シシュツ</t>
    </rPh>
    <phoneticPr fontId="6"/>
  </si>
  <si>
    <r>
      <t xml:space="preserve">　 </t>
    </r>
    <r>
      <rPr>
        <b/>
        <u/>
        <sz val="10"/>
        <rFont val="ＭＳ Ｐゴシック"/>
        <family val="3"/>
        <charset val="128"/>
      </rPr>
      <t>学校法人は必ず記入してください。</t>
    </r>
    <r>
      <rPr>
        <b/>
        <sz val="10"/>
        <rFont val="ＭＳ Ｐゴシック"/>
        <family val="3"/>
        <charset val="128"/>
      </rPr>
      <t xml:space="preserve">
　 </t>
    </r>
    <r>
      <rPr>
        <b/>
        <u/>
        <sz val="10"/>
        <rFont val="ＭＳ Ｐゴシック"/>
        <family val="3"/>
        <charset val="128"/>
      </rPr>
      <t>その他の法人及び個人については特に記入する必要はありません。</t>
    </r>
    <rPh sb="23" eb="24">
      <t>タ</t>
    </rPh>
    <rPh sb="25" eb="27">
      <t>ホウジン</t>
    </rPh>
    <rPh sb="27" eb="28">
      <t>オヨ</t>
    </rPh>
    <rPh sb="29" eb="31">
      <t>コジン</t>
    </rPh>
    <rPh sb="36" eb="37">
      <t>トク</t>
    </rPh>
    <rPh sb="38" eb="40">
      <t>キニュウ</t>
    </rPh>
    <rPh sb="42" eb="44">
      <t>ヒツヨウ</t>
    </rPh>
    <phoneticPr fontId="6"/>
  </si>
  <si>
    <t xml:space="preserve"> h 資産運用支出</t>
    <phoneticPr fontId="6"/>
  </si>
  <si>
    <t xml:space="preserve"> g　　　　　　　計</t>
    <phoneticPr fontId="6"/>
  </si>
  <si>
    <t>その他　((1)(2)以外の支出）</t>
    <phoneticPr fontId="6"/>
  </si>
  <si>
    <t>（3）</t>
    <phoneticPr fontId="6"/>
  </si>
  <si>
    <t>図書支出</t>
    <phoneticPr fontId="6"/>
  </si>
  <si>
    <t>（2）</t>
    <phoneticPr fontId="6"/>
  </si>
  <si>
    <t>教育研究用機器備品支出</t>
    <phoneticPr fontId="6"/>
  </si>
  <si>
    <t>（1）</t>
    <phoneticPr fontId="6"/>
  </si>
  <si>
    <t>内　訳</t>
    <rPh sb="0" eb="1">
      <t>ウチ</t>
    </rPh>
    <rPh sb="2" eb="3">
      <t>ヤク</t>
    </rPh>
    <phoneticPr fontId="6"/>
  </si>
  <si>
    <t xml:space="preserve"> f 設備関係支出</t>
    <phoneticPr fontId="6"/>
  </si>
  <si>
    <t>（4）</t>
    <phoneticPr fontId="6"/>
  </si>
  <si>
    <t>構築物支出</t>
    <phoneticPr fontId="6"/>
  </si>
  <si>
    <t>建物支出</t>
    <phoneticPr fontId="6"/>
  </si>
  <si>
    <t>土地支出</t>
    <phoneticPr fontId="6"/>
  </si>
  <si>
    <t>内　　訳</t>
    <rPh sb="0" eb="1">
      <t>ウチ</t>
    </rPh>
    <rPh sb="3" eb="4">
      <t>ヤク</t>
    </rPh>
    <phoneticPr fontId="6"/>
  </si>
  <si>
    <t xml:space="preserve"> e 施設関係支出</t>
    <rPh sb="3" eb="5">
      <t>シセツ</t>
    </rPh>
    <rPh sb="5" eb="7">
      <t>カンケイ</t>
    </rPh>
    <rPh sb="7" eb="9">
      <t>シシュツ</t>
    </rPh>
    <phoneticPr fontId="6"/>
  </si>
  <si>
    <t xml:space="preserve"> d 借入金等返済支出</t>
    <rPh sb="3" eb="5">
      <t>カリイレ</t>
    </rPh>
    <rPh sb="5" eb="6">
      <t>キン</t>
    </rPh>
    <rPh sb="6" eb="7">
      <t>トウ</t>
    </rPh>
    <rPh sb="7" eb="9">
      <t>ヘンサイ</t>
    </rPh>
    <rPh sb="9" eb="11">
      <t>シシュツ</t>
    </rPh>
    <phoneticPr fontId="6"/>
  </si>
  <si>
    <t xml:space="preserve"> c 借入金等利息支出</t>
    <rPh sb="3" eb="5">
      <t>カリイレ</t>
    </rPh>
    <rPh sb="5" eb="6">
      <t>キン</t>
    </rPh>
    <rPh sb="6" eb="7">
      <t>トウ</t>
    </rPh>
    <rPh sb="7" eb="9">
      <t>リソク</t>
    </rPh>
    <rPh sb="9" eb="11">
      <t>シシュツ</t>
    </rPh>
    <phoneticPr fontId="6"/>
  </si>
  <si>
    <t xml:space="preserve"> b 教育研究（管理）経費支出</t>
    <phoneticPr fontId="6"/>
  </si>
  <si>
    <t>（5）</t>
    <phoneticPr fontId="6"/>
  </si>
  <si>
    <t>退職金支出</t>
    <phoneticPr fontId="6"/>
  </si>
  <si>
    <t>役員報酬支出</t>
    <phoneticPr fontId="6"/>
  </si>
  <si>
    <t>兼 務 職 員</t>
    <rPh sb="0" eb="1">
      <t>ケン</t>
    </rPh>
    <rPh sb="4" eb="5">
      <t>ショク</t>
    </rPh>
    <phoneticPr fontId="6"/>
  </si>
  <si>
    <t>（うち所定福利費）</t>
    <rPh sb="3" eb="5">
      <t>ショテイ</t>
    </rPh>
    <rPh sb="5" eb="7">
      <t>フクリ</t>
    </rPh>
    <rPh sb="7" eb="8">
      <t>ヒ</t>
    </rPh>
    <phoneticPr fontId="6"/>
  </si>
  <si>
    <t>本 務 職 員</t>
    <rPh sb="4" eb="5">
      <t>ショク</t>
    </rPh>
    <rPh sb="6" eb="7">
      <t>イン</t>
    </rPh>
    <phoneticPr fontId="6"/>
  </si>
  <si>
    <t>職員人件費支出</t>
    <rPh sb="0" eb="2">
      <t>ショクイン</t>
    </rPh>
    <rPh sb="2" eb="5">
      <t>ジンケンヒ</t>
    </rPh>
    <rPh sb="5" eb="7">
      <t>シシュツ</t>
    </rPh>
    <phoneticPr fontId="6"/>
  </si>
  <si>
    <t>兼 務 教 員</t>
    <rPh sb="0" eb="1">
      <t>ケン</t>
    </rPh>
    <phoneticPr fontId="6"/>
  </si>
  <si>
    <t>本 務 教 員</t>
    <phoneticPr fontId="6"/>
  </si>
  <si>
    <t>教員人件費支出</t>
    <rPh sb="0" eb="2">
      <t>キョウイン</t>
    </rPh>
    <rPh sb="2" eb="5">
      <t>ジンケンヒ</t>
    </rPh>
    <rPh sb="5" eb="7">
      <t>シシュツ</t>
    </rPh>
    <phoneticPr fontId="6"/>
  </si>
  <si>
    <t>内　　　　　　訳</t>
    <rPh sb="0" eb="1">
      <t>ウチ</t>
    </rPh>
    <rPh sb="7" eb="8">
      <t>ヤク</t>
    </rPh>
    <phoneticPr fontId="6"/>
  </si>
  <si>
    <t xml:space="preserve"> a 人件費支出</t>
    <rPh sb="3" eb="6">
      <t>ジンケンヒ</t>
    </rPh>
    <rPh sb="6" eb="8">
      <t>シシュツ</t>
    </rPh>
    <phoneticPr fontId="6"/>
  </si>
  <si>
    <t>資　金　収　支　計　算　書　（　支　出　の　部　）</t>
    <rPh sb="0" eb="1">
      <t>シ</t>
    </rPh>
    <rPh sb="2" eb="3">
      <t>キン</t>
    </rPh>
    <rPh sb="4" eb="5">
      <t>オサム</t>
    </rPh>
    <rPh sb="6" eb="7">
      <t>ササ</t>
    </rPh>
    <rPh sb="8" eb="9">
      <t>ケイ</t>
    </rPh>
    <rPh sb="10" eb="11">
      <t>ザン</t>
    </rPh>
    <rPh sb="12" eb="13">
      <t>ショ</t>
    </rPh>
    <rPh sb="16" eb="17">
      <t>ササ</t>
    </rPh>
    <rPh sb="22" eb="23">
      <t>ブ</t>
    </rPh>
    <phoneticPr fontId="6"/>
  </si>
  <si>
    <t>学校債収入</t>
    <phoneticPr fontId="6"/>
  </si>
  <si>
    <t>短期借入金収入</t>
    <phoneticPr fontId="6"/>
  </si>
  <si>
    <t>長期借入金収入</t>
    <phoneticPr fontId="6"/>
  </si>
  <si>
    <t>その他（（1）以外の収入）</t>
    <phoneticPr fontId="6"/>
  </si>
  <si>
    <t>施設等利用給付費収入</t>
    <rPh sb="0" eb="2">
      <t>シセツ</t>
    </rPh>
    <rPh sb="2" eb="3">
      <t>トウ</t>
    </rPh>
    <rPh sb="3" eb="5">
      <t>リヨウ</t>
    </rPh>
    <rPh sb="5" eb="7">
      <t>キュウフ</t>
    </rPh>
    <rPh sb="7" eb="8">
      <t>ヒ</t>
    </rPh>
    <rPh sb="8" eb="10">
      <t>シュウニュウ</t>
    </rPh>
    <phoneticPr fontId="6"/>
  </si>
  <si>
    <t>施設型給付費収入</t>
    <rPh sb="0" eb="3">
      <t>シセツガタ</t>
    </rPh>
    <rPh sb="3" eb="5">
      <t>キュウフ</t>
    </rPh>
    <rPh sb="5" eb="6">
      <t>ヒ</t>
    </rPh>
    <rPh sb="6" eb="8">
      <t>シュウニュウ</t>
    </rPh>
    <phoneticPr fontId="6"/>
  </si>
  <si>
    <t>② ①以外の地方公共団体補助金収入</t>
    <rPh sb="3" eb="5">
      <t>イガイ</t>
    </rPh>
    <rPh sb="6" eb="8">
      <t>チホウ</t>
    </rPh>
    <rPh sb="8" eb="10">
      <t>コウキョウ</t>
    </rPh>
    <rPh sb="10" eb="12">
      <t>ダンタイ</t>
    </rPh>
    <rPh sb="12" eb="15">
      <t>ホジョキン</t>
    </rPh>
    <rPh sb="15" eb="17">
      <t>シュウニュウ</t>
    </rPh>
    <phoneticPr fontId="6"/>
  </si>
  <si>
    <t>(2)内訳</t>
    <rPh sb="3" eb="5">
      <t>ウチワケ</t>
    </rPh>
    <phoneticPr fontId="6"/>
  </si>
  <si>
    <t>国庫補助金収入</t>
    <phoneticPr fontId="6"/>
  </si>
  <si>
    <t>入学検定料収入</t>
    <phoneticPr fontId="6"/>
  </si>
  <si>
    <t>施設設備資金収入</t>
    <phoneticPr fontId="6"/>
  </si>
  <si>
    <t>入学金収入</t>
    <phoneticPr fontId="6"/>
  </si>
  <si>
    <t>授業料収入</t>
    <phoneticPr fontId="6"/>
  </si>
  <si>
    <t>資　金　収　支　計　算　書　（　収　入　の　部　）</t>
    <rPh sb="0" eb="1">
      <t>シ</t>
    </rPh>
    <rPh sb="2" eb="3">
      <t>キン</t>
    </rPh>
    <rPh sb="4" eb="5">
      <t>オサム</t>
    </rPh>
    <rPh sb="6" eb="7">
      <t>ササ</t>
    </rPh>
    <rPh sb="8" eb="9">
      <t>ケイ</t>
    </rPh>
    <rPh sb="10" eb="11">
      <t>ザン</t>
    </rPh>
    <rPh sb="12" eb="13">
      <t>ショ</t>
    </rPh>
    <rPh sb="16" eb="17">
      <t>オサム</t>
    </rPh>
    <rPh sb="18" eb="19">
      <t>イリ</t>
    </rPh>
    <rPh sb="22" eb="23">
      <t>ブ</t>
    </rPh>
    <phoneticPr fontId="6"/>
  </si>
  <si>
    <t>校(園)＝教育施設数</t>
    <rPh sb="0" eb="1">
      <t>コウ</t>
    </rPh>
    <rPh sb="2" eb="3">
      <t>エン</t>
    </rPh>
    <rPh sb="5" eb="7">
      <t>キョウイク</t>
    </rPh>
    <rPh sb="7" eb="9">
      <t>シセツ</t>
    </rPh>
    <rPh sb="9" eb="10">
      <t>カズ</t>
    </rPh>
    <phoneticPr fontId="6"/>
  </si>
  <si>
    <t xml:space="preserve"> </t>
    <phoneticPr fontId="6"/>
  </si>
  <si>
    <t>３.昭和</t>
    <rPh sb="2" eb="4">
      <t>ショウワ</t>
    </rPh>
    <phoneticPr fontId="6"/>
  </si>
  <si>
    <t>医療法人財団</t>
  </si>
  <si>
    <t>医療法人社団</t>
  </si>
  <si>
    <t>職業訓練法人</t>
    <rPh sb="0" eb="2">
      <t>ショクギョウ</t>
    </rPh>
    <rPh sb="2" eb="6">
      <t>クンレンホウジン</t>
    </rPh>
    <phoneticPr fontId="5"/>
  </si>
  <si>
    <t>株式会社</t>
  </si>
  <si>
    <t>有限会社</t>
    <rPh sb="0" eb="4">
      <t>ユウゲンガイシャ</t>
    </rPh>
    <phoneticPr fontId="5"/>
  </si>
  <si>
    <t>合名会社</t>
  </si>
  <si>
    <t>協同組合</t>
  </si>
  <si>
    <t>定型外</t>
    <rPh sb="0" eb="3">
      <t>テイケイガイ</t>
    </rPh>
    <phoneticPr fontId="5"/>
  </si>
  <si>
    <t>（個人立）</t>
    <rPh sb="1" eb="4">
      <t>コジンリツ</t>
    </rPh>
    <phoneticPr fontId="6"/>
  </si>
  <si>
    <t>イッパンシャダンホウジン</t>
  </si>
  <si>
    <t>イリョウホウジン</t>
  </si>
  <si>
    <t>シャカイイリョウホウジン</t>
  </si>
  <si>
    <t>トクテイイリョウホウジン</t>
  </si>
  <si>
    <t>コウエキザイダンホウジン</t>
  </si>
  <si>
    <t>イッパンザイダンホウジン</t>
  </si>
  <si>
    <t>シュウキョウホウジン</t>
  </si>
  <si>
    <t>シャカイフクシホウジン</t>
  </si>
  <si>
    <t>コウエキシャダンホウジン</t>
  </si>
  <si>
    <t>トクシュホウジン</t>
  </si>
  <si>
    <t>ショクギョウクンレンホウジン</t>
  </si>
  <si>
    <t>トクテイヒエイリカツドウホウジン</t>
  </si>
  <si>
    <t>イリョウホウジンザイダン</t>
  </si>
  <si>
    <t>カブシキガイシャ</t>
  </si>
  <si>
    <t>ユウゲンガイシャ</t>
  </si>
  <si>
    <t>ゴウメイガイシャ</t>
  </si>
  <si>
    <t>キョウドウクミアイ</t>
  </si>
  <si>
    <t>セイ</t>
    <phoneticPr fontId="6"/>
  </si>
  <si>
    <t>メイ</t>
    <phoneticPr fontId="6"/>
  </si>
  <si>
    <r>
      <t xml:space="preserve">      理事長名
</t>
    </r>
    <r>
      <rPr>
        <sz val="11"/>
        <rFont val="BIZ UDPゴシック"/>
        <family val="3"/>
        <charset val="128"/>
      </rPr>
      <t>　 （個人は代表者名）</t>
    </r>
    <rPh sb="6" eb="9">
      <t>リジチョウ</t>
    </rPh>
    <rPh sb="9" eb="10">
      <t>ナ</t>
    </rPh>
    <rPh sb="14" eb="16">
      <t>コジン</t>
    </rPh>
    <rPh sb="17" eb="21">
      <t>ダイヒョウシャメイ</t>
    </rPh>
    <phoneticPr fontId="6"/>
  </si>
  <si>
    <t>学校法人</t>
    <rPh sb="0" eb="4">
      <t>ガッコウホウジン</t>
    </rPh>
    <phoneticPr fontId="6"/>
  </si>
  <si>
    <t>””</t>
    <phoneticPr fontId="6"/>
  </si>
  <si>
    <t>4.平成</t>
  </si>
  <si>
    <t>今日の日付</t>
    <rPh sb="0" eb="2">
      <t>キョウ</t>
    </rPh>
    <rPh sb="3" eb="5">
      <t>ヒヅケ</t>
    </rPh>
    <phoneticPr fontId="6"/>
  </si>
  <si>
    <t>今日の西暦</t>
    <rPh sb="0" eb="2">
      <t>キョウ</t>
    </rPh>
    <rPh sb="3" eb="5">
      <t>セイレキ</t>
    </rPh>
    <phoneticPr fontId="6"/>
  </si>
  <si>
    <t>今年の4月30日を数値で表したもの</t>
    <rPh sb="0" eb="2">
      <t>コトシ</t>
    </rPh>
    <rPh sb="4" eb="5">
      <t>ガツ</t>
    </rPh>
    <rPh sb="7" eb="8">
      <t>ニチ</t>
    </rPh>
    <rPh sb="9" eb="11">
      <t>スウチ</t>
    </rPh>
    <rPh sb="12" eb="13">
      <t>アラワ</t>
    </rPh>
    <phoneticPr fontId="6"/>
  </si>
  <si>
    <t>合併分離～の（年）マイナス１に365日を乗じる</t>
    <rPh sb="0" eb="4">
      <t>ガッペイブンリ</t>
    </rPh>
    <rPh sb="7" eb="8">
      <t>ネン</t>
    </rPh>
    <rPh sb="18" eb="19">
      <t>ニチ</t>
    </rPh>
    <rPh sb="20" eb="21">
      <t>ジョウ</t>
    </rPh>
    <phoneticPr fontId="6"/>
  </si>
  <si>
    <t>合併分離～の（月）が何月かによって、毎月1日の前日（前月末日）が1/1から何日目かを表示する（うるう年対応はしていない）</t>
    <rPh sb="0" eb="4">
      <t>ガッペイブンリ</t>
    </rPh>
    <rPh sb="7" eb="8">
      <t>ツキ</t>
    </rPh>
    <rPh sb="10" eb="12">
      <t>ナンガツ</t>
    </rPh>
    <rPh sb="18" eb="20">
      <t>マイツキ</t>
    </rPh>
    <rPh sb="20" eb="22">
      <t>ツイタチ</t>
    </rPh>
    <rPh sb="23" eb="25">
      <t>ゼンジツ</t>
    </rPh>
    <rPh sb="26" eb="28">
      <t>ゼンゲツ</t>
    </rPh>
    <rPh sb="28" eb="30">
      <t>マツジツ</t>
    </rPh>
    <rPh sb="37" eb="40">
      <t>ナンニチメ</t>
    </rPh>
    <rPh sb="42" eb="44">
      <t>ヒョウジ</t>
    </rPh>
    <rPh sb="50" eb="53">
      <t>ドシタイオウ</t>
    </rPh>
    <phoneticPr fontId="6"/>
  </si>
  <si>
    <t>合併分離～の年月の前月最終日の日付（数値）が表示される</t>
    <rPh sb="0" eb="4">
      <t>ガッペイブンリ</t>
    </rPh>
    <rPh sb="6" eb="8">
      <t>ネンゲツ</t>
    </rPh>
    <rPh sb="9" eb="14">
      <t>ゼンゲツサイシュウビ</t>
    </rPh>
    <rPh sb="15" eb="17">
      <t>ヒヅケ</t>
    </rPh>
    <rPh sb="18" eb="20">
      <t>スウチ</t>
    </rPh>
    <rPh sb="22" eb="24">
      <t>ヒョウジ</t>
    </rPh>
    <phoneticPr fontId="6"/>
  </si>
  <si>
    <t>合併分離～の年月の前月最終日の日付が、今年の4月30日より前か後かを計算（マイナスだと前。プラスだと後を意味する）</t>
    <rPh sb="19" eb="21">
      <t>コトシ</t>
    </rPh>
    <rPh sb="23" eb="24">
      <t>ガツ</t>
    </rPh>
    <rPh sb="26" eb="27">
      <t>ニチ</t>
    </rPh>
    <rPh sb="29" eb="30">
      <t>マエ</t>
    </rPh>
    <rPh sb="31" eb="32">
      <t>アト</t>
    </rPh>
    <rPh sb="34" eb="36">
      <t>ケイサン</t>
    </rPh>
    <rPh sb="43" eb="44">
      <t>マエ</t>
    </rPh>
    <rPh sb="50" eb="51">
      <t>アト</t>
    </rPh>
    <rPh sb="52" eb="54">
      <t>イミ</t>
    </rPh>
    <phoneticPr fontId="6"/>
  </si>
  <si>
    <t xml:space="preserve"> </t>
    <phoneticPr fontId="6"/>
  </si>
  <si>
    <t xml:space="preserve"> 　（②のうち、学費負担 軽減目的補助金）</t>
    <rPh sb="8" eb="10">
      <t>ガクヒ</t>
    </rPh>
    <rPh sb="10" eb="12">
      <t>フタン</t>
    </rPh>
    <rPh sb="13" eb="15">
      <t>ケイゲン</t>
    </rPh>
    <rPh sb="15" eb="17">
      <t>モクテキ</t>
    </rPh>
    <rPh sb="17" eb="20">
      <t>ホジョキン</t>
    </rPh>
    <phoneticPr fontId="6"/>
  </si>
  <si>
    <t>その他　((1)(2)(3)(4)以外の支出）</t>
    <phoneticPr fontId="6"/>
  </si>
  <si>
    <t>その他　（(1)(2)(3)以外の支出）</t>
    <rPh sb="17" eb="19">
      <t>シシュツ</t>
    </rPh>
    <phoneticPr fontId="6"/>
  </si>
  <si>
    <t xml:space="preserve"> a 学生生徒等納付金収入</t>
    <rPh sb="3" eb="5">
      <t>ガクセイ</t>
    </rPh>
    <rPh sb="5" eb="7">
      <t>セイト</t>
    </rPh>
    <rPh sb="7" eb="8">
      <t>トウ</t>
    </rPh>
    <rPh sb="8" eb="11">
      <t>ノウフキン</t>
    </rPh>
    <rPh sb="11" eb="13">
      <t>シュウニュウ</t>
    </rPh>
    <phoneticPr fontId="6"/>
  </si>
  <si>
    <t xml:space="preserve"> b 手数料収入</t>
    <rPh sb="3" eb="6">
      <t>テスウリョウ</t>
    </rPh>
    <rPh sb="6" eb="8">
      <t>シュウニュウ</t>
    </rPh>
    <phoneticPr fontId="6"/>
  </si>
  <si>
    <t xml:space="preserve"> c 寄付金収入</t>
    <rPh sb="3" eb="6">
      <t>キフキン</t>
    </rPh>
    <rPh sb="6" eb="8">
      <t>シュウニュウ</t>
    </rPh>
    <phoneticPr fontId="6"/>
  </si>
  <si>
    <t xml:space="preserve"> d 補助金収入</t>
    <phoneticPr fontId="6"/>
  </si>
  <si>
    <t xml:space="preserve"> e 資産売却収入</t>
    <rPh sb="3" eb="5">
      <t>シサン</t>
    </rPh>
    <rPh sb="5" eb="7">
      <t>バイキャク</t>
    </rPh>
    <rPh sb="7" eb="9">
      <t>シュウニュウ</t>
    </rPh>
    <phoneticPr fontId="6"/>
  </si>
  <si>
    <t xml:space="preserve"> g 受取利息・配当金収入</t>
    <rPh sb="3" eb="5">
      <t>ウケトリ</t>
    </rPh>
    <rPh sb="5" eb="7">
      <t>リソク</t>
    </rPh>
    <rPh sb="8" eb="10">
      <t>ハイトウ</t>
    </rPh>
    <rPh sb="10" eb="11">
      <t>キン</t>
    </rPh>
    <rPh sb="11" eb="13">
      <t>シュウニュウ</t>
    </rPh>
    <phoneticPr fontId="6"/>
  </si>
  <si>
    <t xml:space="preserve"> h 雑収入</t>
    <rPh sb="3" eb="6">
      <t>ザッシュウニュウ</t>
    </rPh>
    <phoneticPr fontId="6"/>
  </si>
  <si>
    <t xml:space="preserve"> i 借入金等収入</t>
    <phoneticPr fontId="6"/>
  </si>
  <si>
    <t xml:space="preserve"> j　　　　　　計</t>
    <phoneticPr fontId="6"/>
  </si>
  <si>
    <r>
      <t xml:space="preserve"> f </t>
    </r>
    <r>
      <rPr>
        <b/>
        <sz val="11"/>
        <rFont val="BIZ UDPゴシック"/>
        <family val="3"/>
        <charset val="128"/>
      </rPr>
      <t>付随事業・収益事業収入</t>
    </r>
    <rPh sb="3" eb="5">
      <t>フズイ</t>
    </rPh>
    <rPh sb="5" eb="7">
      <t>ジギョウ</t>
    </rPh>
    <rPh sb="8" eb="10">
      <t>シュウエキ</t>
    </rPh>
    <rPh sb="10" eb="12">
      <t>ジギョウ</t>
    </rPh>
    <rPh sb="12" eb="14">
      <t>シュウニュウ</t>
    </rPh>
    <phoneticPr fontId="6"/>
  </si>
  <si>
    <t>今日の元号付き標記</t>
    <rPh sb="0" eb="2">
      <t>キョウ</t>
    </rPh>
    <phoneticPr fontId="6"/>
  </si>
  <si>
    <t>学校種、課程を数字に変換（Ｇ＝１，Ｎ＝１５、Ｐ＝５、Ｑ＝５）</t>
    <rPh sb="0" eb="3">
      <t>ガッコウシュ</t>
    </rPh>
    <rPh sb="4" eb="6">
      <t>カテイ</t>
    </rPh>
    <rPh sb="7" eb="9">
      <t>スウジ</t>
    </rPh>
    <rPh sb="10" eb="12">
      <t>ヘンカン</t>
    </rPh>
    <phoneticPr fontId="6"/>
  </si>
  <si>
    <t>今年の元号</t>
    <rPh sb="0" eb="2">
      <t>コトシ</t>
    </rPh>
    <rPh sb="3" eb="5">
      <t>ゲンゴウ</t>
    </rPh>
    <phoneticPr fontId="6"/>
  </si>
  <si>
    <t>去年の元号</t>
    <rPh sb="0" eb="2">
      <t>キョネン</t>
    </rPh>
    <rPh sb="3" eb="5">
      <t>ゲンゴウ</t>
    </rPh>
    <phoneticPr fontId="6"/>
  </si>
  <si>
    <t>令和</t>
    <rPh sb="0" eb="2">
      <t>レイワ</t>
    </rPh>
    <phoneticPr fontId="6"/>
  </si>
  <si>
    <t>紫欄は手入力（変更時のみ）</t>
    <rPh sb="0" eb="1">
      <t>ムラサキ</t>
    </rPh>
    <rPh sb="1" eb="2">
      <t>ラン</t>
    </rPh>
    <rPh sb="3" eb="6">
      <t>テニュウリョク</t>
    </rPh>
    <rPh sb="7" eb="9">
      <t>ヘンコウ</t>
    </rPh>
    <rPh sb="9" eb="10">
      <t>トキ</t>
    </rPh>
    <phoneticPr fontId="6"/>
  </si>
  <si>
    <t>　　（当該元号の初年西暦）</t>
    <phoneticPr fontId="6"/>
  </si>
  <si>
    <t>今年の元号の年</t>
    <rPh sb="0" eb="2">
      <t>コトシ</t>
    </rPh>
    <rPh sb="3" eb="5">
      <t>ゲンゴウ</t>
    </rPh>
    <rPh sb="6" eb="7">
      <t>トシ</t>
    </rPh>
    <phoneticPr fontId="6"/>
  </si>
  <si>
    <t>昨年の元号の年</t>
    <rPh sb="0" eb="2">
      <t>サクネン</t>
    </rPh>
    <rPh sb="3" eb="5">
      <t>ゲンゴウ</t>
    </rPh>
    <rPh sb="6" eb="7">
      <t>トシ</t>
    </rPh>
    <phoneticPr fontId="6"/>
  </si>
  <si>
    <t>区　分　　　　　　　　　　　　　　　学校名</t>
    <rPh sb="0" eb="1">
      <t>ク</t>
    </rPh>
    <rPh sb="2" eb="3">
      <t>ブン</t>
    </rPh>
    <rPh sb="18" eb="21">
      <t>ガッコウメイ</t>
    </rPh>
    <phoneticPr fontId="6"/>
  </si>
  <si>
    <t>明治</t>
    <rPh sb="0" eb="2">
      <t>メイジ</t>
    </rPh>
    <phoneticPr fontId="6"/>
  </si>
  <si>
    <t>大正</t>
    <rPh sb="0" eb="2">
      <t>タイショウ</t>
    </rPh>
    <phoneticPr fontId="6"/>
  </si>
  <si>
    <t>昭和</t>
    <rPh sb="0" eb="2">
      <t>ショウワ</t>
    </rPh>
    <phoneticPr fontId="6"/>
  </si>
  <si>
    <t>平成</t>
    <rPh sb="0" eb="2">
      <t>ヘイセイ</t>
    </rPh>
    <phoneticPr fontId="6"/>
  </si>
  <si>
    <t>令和</t>
    <rPh sb="0" eb="2">
      <t>レイワ</t>
    </rPh>
    <phoneticPr fontId="6"/>
  </si>
  <si>
    <t>元号が変わったら、</t>
    <rPh sb="0" eb="2">
      <t>ゲンゴウ</t>
    </rPh>
    <rPh sb="3" eb="4">
      <t>カ</t>
    </rPh>
    <phoneticPr fontId="6"/>
  </si>
  <si>
    <t>紫に入力し、</t>
    <rPh sb="0" eb="1">
      <t>ムラサキ</t>
    </rPh>
    <rPh sb="2" eb="4">
      <t>ニュウリョク</t>
    </rPh>
    <phoneticPr fontId="6"/>
  </si>
  <si>
    <t>入力範囲を広げてください</t>
    <rPh sb="0" eb="4">
      <t>ニュウリョクハンイ</t>
    </rPh>
    <rPh sb="5" eb="6">
      <t>ヒロ</t>
    </rPh>
    <phoneticPr fontId="6"/>
  </si>
  <si>
    <t>表の元号セルのプルダウン</t>
    <rPh sb="0" eb="1">
      <t>ヒョウ</t>
    </rPh>
    <rPh sb="2" eb="4">
      <t>ゲンゴウ</t>
    </rPh>
    <phoneticPr fontId="6"/>
  </si>
  <si>
    <t>認可年の元号の初年の1/1の数値</t>
    <rPh sb="0" eb="2">
      <t>ニンカ</t>
    </rPh>
    <rPh sb="2" eb="3">
      <t>トシ</t>
    </rPh>
    <rPh sb="4" eb="6">
      <t>ゲンゴウ</t>
    </rPh>
    <rPh sb="7" eb="9">
      <t>ショネン</t>
    </rPh>
    <rPh sb="14" eb="16">
      <t>スウチ</t>
    </rPh>
    <phoneticPr fontId="6"/>
  </si>
  <si>
    <t>認可年の元号の初年の西暦</t>
    <rPh sb="0" eb="2">
      <t>ニンカ</t>
    </rPh>
    <rPh sb="2" eb="3">
      <t>トシ</t>
    </rPh>
    <rPh sb="4" eb="6">
      <t>ゲンゴウ</t>
    </rPh>
    <rPh sb="7" eb="9">
      <t>ショネン</t>
    </rPh>
    <rPh sb="10" eb="12">
      <t>セイレキ</t>
    </rPh>
    <phoneticPr fontId="6"/>
  </si>
  <si>
    <t>認可年を西暦に直したもの</t>
    <rPh sb="0" eb="3">
      <t>ニンカネン</t>
    </rPh>
    <rPh sb="4" eb="6">
      <t>セイレキ</t>
    </rPh>
    <rPh sb="7" eb="8">
      <t>ナオ</t>
    </rPh>
    <phoneticPr fontId="6"/>
  </si>
  <si>
    <t>認可年月日を数値にしたもの</t>
    <rPh sb="0" eb="5">
      <t>ニンカネンガッピ</t>
    </rPh>
    <rPh sb="6" eb="8">
      <t>スウチ</t>
    </rPh>
    <phoneticPr fontId="6"/>
  </si>
  <si>
    <t>幼稚園・認定こども園が区分２、３記入不要を示す場合「０パンチ」を表示</t>
    <rPh sb="0" eb="3">
      <t>ヨウチエン</t>
    </rPh>
    <rPh sb="4" eb="6">
      <t>ニンテイ</t>
    </rPh>
    <rPh sb="9" eb="10">
      <t>エン</t>
    </rPh>
    <rPh sb="11" eb="13">
      <t>クブン</t>
    </rPh>
    <rPh sb="16" eb="20">
      <t>キニュウフヨウ</t>
    </rPh>
    <rPh sb="21" eb="22">
      <t>シメ</t>
    </rPh>
    <rPh sb="23" eb="25">
      <t>バアイ</t>
    </rPh>
    <rPh sb="32" eb="34">
      <t>ヒョウジ</t>
    </rPh>
    <phoneticPr fontId="6"/>
  </si>
  <si>
    <t>幼稚園・認定こども以外の学校が、区分２、３記入不要を示す場合「０パンチ」を表示</t>
    <rPh sb="0" eb="3">
      <t>ヨウチエン</t>
    </rPh>
    <rPh sb="4" eb="6">
      <t>ニンテイ</t>
    </rPh>
    <rPh sb="9" eb="11">
      <t>イガイ</t>
    </rPh>
    <rPh sb="12" eb="14">
      <t>ガッコウ</t>
    </rPh>
    <rPh sb="16" eb="18">
      <t>クブン</t>
    </rPh>
    <rPh sb="21" eb="25">
      <t>キニュウフヨウ</t>
    </rPh>
    <rPh sb="26" eb="27">
      <t>シメ</t>
    </rPh>
    <rPh sb="28" eb="30">
      <t>バアイ</t>
    </rPh>
    <rPh sb="37" eb="39">
      <t>ヒョウジ</t>
    </rPh>
    <phoneticPr fontId="6"/>
  </si>
  <si>
    <t>区分２，３記入不要の場合、「１」を表示　　記入要の場合は「０」を表示</t>
    <rPh sb="0" eb="2">
      <t>クブン</t>
    </rPh>
    <rPh sb="5" eb="9">
      <t>キニュウフヨウ</t>
    </rPh>
    <rPh sb="10" eb="12">
      <t>バアイ</t>
    </rPh>
    <rPh sb="17" eb="19">
      <t>ヒョウジ</t>
    </rPh>
    <rPh sb="21" eb="23">
      <t>キニュウ</t>
    </rPh>
    <rPh sb="23" eb="24">
      <t>ヨウ</t>
    </rPh>
    <rPh sb="25" eb="27">
      <t>バアイ</t>
    </rPh>
    <rPh sb="32" eb="34">
      <t>ヒョウジ</t>
    </rPh>
    <phoneticPr fontId="6"/>
  </si>
  <si>
    <r>
      <t>① 授業料等減免費負担金収入</t>
    </r>
    <r>
      <rPr>
        <sz val="10"/>
        <color indexed="10"/>
        <rFont val="BIZ UDPゴシック"/>
        <family val="3"/>
        <charset val="128"/>
      </rPr>
      <t>　</t>
    </r>
    <r>
      <rPr>
        <sz val="10"/>
        <rFont val="BIZ UDPゴシック"/>
        <family val="3"/>
        <charset val="128"/>
      </rPr>
      <t>（専修学校のみ）</t>
    </r>
    <rPh sb="2" eb="5">
      <t>ジュギョウリョウ</t>
    </rPh>
    <rPh sb="5" eb="6">
      <t>トウ</t>
    </rPh>
    <rPh sb="6" eb="8">
      <t>ゲンメン</t>
    </rPh>
    <rPh sb="8" eb="9">
      <t>ヒ</t>
    </rPh>
    <rPh sb="9" eb="11">
      <t>フタン</t>
    </rPh>
    <rPh sb="11" eb="12">
      <t>キン</t>
    </rPh>
    <rPh sb="12" eb="14">
      <t>シュウニュウ</t>
    </rPh>
    <rPh sb="16" eb="18">
      <t>センシュウ</t>
    </rPh>
    <rPh sb="18" eb="20">
      <t>ガッコウ</t>
    </rPh>
    <phoneticPr fontId="6"/>
  </si>
  <si>
    <t>その他（(1)～(5)以外の収入）</t>
    <phoneticPr fontId="6"/>
  </si>
  <si>
    <t>校長（園長）名</t>
    <rPh sb="0" eb="2">
      <t>コウチョウ</t>
    </rPh>
    <rPh sb="3" eb="5">
      <t>エンチョウ</t>
    </rPh>
    <rPh sb="6" eb="7">
      <t>ナ</t>
    </rPh>
    <phoneticPr fontId="6"/>
  </si>
  <si>
    <t>学校（園）の住所</t>
    <rPh sb="0" eb="2">
      <t>ガッコウ</t>
    </rPh>
    <rPh sb="3" eb="4">
      <t>エン</t>
    </rPh>
    <rPh sb="6" eb="7">
      <t>スミ</t>
    </rPh>
    <rPh sb="7" eb="8">
      <t>ショ</t>
    </rPh>
    <phoneticPr fontId="6"/>
  </si>
  <si>
    <t>合併分離の場合、１０が表示される。名称変更の場合は５０が表示される</t>
    <rPh sb="0" eb="2">
      <t>ガッペイ</t>
    </rPh>
    <rPh sb="2" eb="4">
      <t>ブンリ</t>
    </rPh>
    <rPh sb="5" eb="7">
      <t>バアイ</t>
    </rPh>
    <rPh sb="11" eb="13">
      <t>ヒョウジ</t>
    </rPh>
    <rPh sb="17" eb="19">
      <t>メイショウ</t>
    </rPh>
    <rPh sb="19" eb="21">
      <t>ヘンコウ</t>
    </rPh>
    <rPh sb="22" eb="24">
      <t>バアイ</t>
    </rPh>
    <rPh sb="28" eb="30">
      <t>ヒョウジ</t>
    </rPh>
    <phoneticPr fontId="6"/>
  </si>
  <si>
    <t>名称変更した場合のみ「５」と表示される　　1校でも該当があるとI列に「2」が表示される</t>
    <rPh sb="0" eb="4">
      <t>メイショウヘンコウ</t>
    </rPh>
    <rPh sb="6" eb="8">
      <t>バアイ</t>
    </rPh>
    <rPh sb="14" eb="16">
      <t>ヒョウジ</t>
    </rPh>
    <rPh sb="22" eb="23">
      <t>コウ</t>
    </rPh>
    <rPh sb="25" eb="27">
      <t>ガイトウ</t>
    </rPh>
    <rPh sb="32" eb="33">
      <t>レツ</t>
    </rPh>
    <rPh sb="38" eb="40">
      <t>ヒョウジ</t>
    </rPh>
    <phoneticPr fontId="6"/>
  </si>
  <si>
    <t>合併・分離、休校、廃止等とその事由の番号のみ抽出　1校でも合併分離があるとI列に「１」が表示される</t>
    <rPh sb="18" eb="20">
      <t>バンゴウ</t>
    </rPh>
    <rPh sb="22" eb="24">
      <t>チュウシュツ</t>
    </rPh>
    <rPh sb="26" eb="27">
      <t>コウ</t>
    </rPh>
    <rPh sb="29" eb="33">
      <t>ガッペイブンリ</t>
    </rPh>
    <rPh sb="38" eb="39">
      <t>レツ</t>
    </rPh>
    <rPh sb="44" eb="46">
      <t>ヒョウジ</t>
    </rPh>
    <phoneticPr fontId="6"/>
  </si>
  <si>
    <t>認可年月日</t>
    <phoneticPr fontId="6"/>
  </si>
  <si>
    <t>　名称変更、廃止、
　休校・募集停止、
　合併・分離とその事由</t>
    <rPh sb="1" eb="5">
      <t>メイショウヘンコウ</t>
    </rPh>
    <rPh sb="6" eb="8">
      <t>ハイシ</t>
    </rPh>
    <rPh sb="11" eb="13">
      <t>キュウコウ</t>
    </rPh>
    <rPh sb="14" eb="18">
      <t>ボシュウテイシ</t>
    </rPh>
    <rPh sb="21" eb="23">
      <t>ガッペイ</t>
    </rPh>
    <rPh sb="24" eb="26">
      <t>ブンリ</t>
    </rPh>
    <rPh sb="29" eb="31">
      <t>ジユウ</t>
    </rPh>
    <phoneticPr fontId="6"/>
  </si>
  <si>
    <t>名称変更、廃止、
　休校・募集停止、
　合併・分離
年月</t>
    <rPh sb="0" eb="2">
      <t>メイショウ</t>
    </rPh>
    <rPh sb="2" eb="4">
      <t>ヘンコウ</t>
    </rPh>
    <rPh sb="5" eb="7">
      <t>ハイシ</t>
    </rPh>
    <rPh sb="10" eb="12">
      <t>キュウコウ</t>
    </rPh>
    <rPh sb="13" eb="15">
      <t>ボシュウ</t>
    </rPh>
    <rPh sb="15" eb="17">
      <t>テイシ</t>
    </rPh>
    <rPh sb="20" eb="22">
      <t>ガッペイ</t>
    </rPh>
    <rPh sb="23" eb="25">
      <t>ブンリ</t>
    </rPh>
    <rPh sb="26" eb="27">
      <t>ネン</t>
    </rPh>
    <rPh sb="27" eb="28">
      <t>ガツ</t>
    </rPh>
    <phoneticPr fontId="6"/>
  </si>
  <si>
    <t>様式名（バージョン表記）</t>
    <rPh sb="0" eb="3">
      <t>ヨウシキメイ</t>
    </rPh>
    <rPh sb="9" eb="11">
      <t>ヒョウキ</t>
    </rPh>
    <phoneticPr fontId="6"/>
  </si>
  <si>
    <t>各用紙の右下の記号</t>
    <rPh sb="0" eb="3">
      <t>カクヨウシ</t>
    </rPh>
    <rPh sb="4" eb="6">
      <t>ミギシタ</t>
    </rPh>
    <rPh sb="7" eb="9">
      <t>キゴウ</t>
    </rPh>
    <phoneticPr fontId="6"/>
  </si>
  <si>
    <t>の意味で付番</t>
    <rPh sb="1" eb="3">
      <t>イミ</t>
    </rPh>
    <rPh sb="4" eb="6">
      <t>フバン</t>
    </rPh>
    <phoneticPr fontId="6"/>
  </si>
  <si>
    <t xml:space="preserve"> </t>
    <phoneticPr fontId="6"/>
  </si>
  <si>
    <t>作成年月日＋Ｓの他Ｈ人</t>
    <rPh sb="0" eb="5">
      <t>サクセイネンガッピ</t>
    </rPh>
    <rPh sb="8" eb="9">
      <t>ホカ</t>
    </rPh>
    <rPh sb="10" eb="11">
      <t>ジン</t>
    </rPh>
    <phoneticPr fontId="6"/>
  </si>
  <si>
    <t>今年度の法人種別　名称とカナ（空欄、その他、個人立の場合、この欄は空欄になる。ここから印刷にデータを持っていく）</t>
    <rPh sb="0" eb="3">
      <t>コンネンド</t>
    </rPh>
    <rPh sb="4" eb="8">
      <t>ホウジンシュベツ</t>
    </rPh>
    <rPh sb="9" eb="11">
      <t>メイショウ</t>
    </rPh>
    <rPh sb="15" eb="17">
      <t>クウラン</t>
    </rPh>
    <rPh sb="20" eb="21">
      <t>ホカ</t>
    </rPh>
    <rPh sb="22" eb="25">
      <t>コジンリツ</t>
    </rPh>
    <rPh sb="26" eb="28">
      <t>バアイ</t>
    </rPh>
    <rPh sb="31" eb="32">
      <t>ラン</t>
    </rPh>
    <rPh sb="33" eb="35">
      <t>クウラン</t>
    </rPh>
    <rPh sb="43" eb="45">
      <t>インサツ</t>
    </rPh>
    <rPh sb="50" eb="51">
      <t>モ</t>
    </rPh>
    <phoneticPr fontId="6"/>
  </si>
  <si>
    <t>昨年度の法人種別　名称とカナ（空欄、その他、個人立の場合、この欄は空欄になる。ここから印刷にデータを持っていく）</t>
    <rPh sb="0" eb="3">
      <t>サクネンド</t>
    </rPh>
    <rPh sb="4" eb="8">
      <t>ホウジンシュベツ</t>
    </rPh>
    <rPh sb="9" eb="11">
      <t>メイショウ</t>
    </rPh>
    <phoneticPr fontId="6"/>
  </si>
  <si>
    <t>社会福祉法人</t>
    <phoneticPr fontId="6"/>
  </si>
  <si>
    <t>↓水色部分はセルF5でプルダウン機能に表示されるもの</t>
    <rPh sb="1" eb="5">
      <t>ミズイロブブン</t>
    </rPh>
    <rPh sb="16" eb="18">
      <t>キノウ</t>
    </rPh>
    <rPh sb="19" eb="21">
      <t>ヒョウジ</t>
    </rPh>
    <phoneticPr fontId="6"/>
  </si>
  <si>
    <t>イリョウホウジンシャダン</t>
    <phoneticPr fontId="6"/>
  </si>
  <si>
    <t>↓橙部分はセルF２２，２３で、印刷画面右上「設置者別コード」に表示されるものを選ぶためのデータ　名称を昇順で並び替えている（Vlookupでデータを抽出するため）</t>
    <rPh sb="1" eb="2">
      <t>ダイダイ</t>
    </rPh>
    <rPh sb="2" eb="4">
      <t>ブブン</t>
    </rPh>
    <rPh sb="15" eb="17">
      <t>インサツ</t>
    </rPh>
    <rPh sb="17" eb="19">
      <t>ガメン</t>
    </rPh>
    <rPh sb="19" eb="21">
      <t>ミギウエ</t>
    </rPh>
    <rPh sb="22" eb="26">
      <t>セッチシャベツ</t>
    </rPh>
    <rPh sb="31" eb="33">
      <t>ヒョウジ</t>
    </rPh>
    <rPh sb="39" eb="40">
      <t>エラ</t>
    </rPh>
    <rPh sb="48" eb="50">
      <t>メイショウ</t>
    </rPh>
    <rPh sb="51" eb="53">
      <t>ショウジュン</t>
    </rPh>
    <rPh sb="54" eb="55">
      <t>ナラ</t>
    </rPh>
    <rPh sb="56" eb="57">
      <t>カ</t>
    </rPh>
    <rPh sb="74" eb="76">
      <t>チュウシュツ</t>
    </rPh>
    <phoneticPr fontId="6"/>
  </si>
  <si>
    <t>↓　　また、セルＧ１９，２０で印刷画面の学校・法人の「カナ」表示されるものを選ぶためのデータ　名称を昇順で並び替えている（Vlookupでデータを抽出するため）</t>
    <rPh sb="15" eb="19">
      <t>インサツガメン</t>
    </rPh>
    <rPh sb="20" eb="22">
      <t>ガッコウ</t>
    </rPh>
    <rPh sb="23" eb="25">
      <t>ホウジン</t>
    </rPh>
    <rPh sb="30" eb="32">
      <t>ヒョウジ</t>
    </rPh>
    <rPh sb="38" eb="39">
      <t>エラ</t>
    </rPh>
    <rPh sb="47" eb="49">
      <t>メイショウ</t>
    </rPh>
    <rPh sb="50" eb="52">
      <t>ショウジュン</t>
    </rPh>
    <rPh sb="53" eb="54">
      <t>ナラ</t>
    </rPh>
    <rPh sb="55" eb="56">
      <t>カ</t>
    </rPh>
    <rPh sb="73" eb="75">
      <t>チュウシュツ</t>
    </rPh>
    <phoneticPr fontId="6"/>
  </si>
  <si>
    <t>今年度の法人種別　　　印刷画面右上「設置者別コード」に表示される</t>
    <rPh sb="0" eb="3">
      <t>コンネンド</t>
    </rPh>
    <rPh sb="4" eb="8">
      <t>ホウジンシュベツ</t>
    </rPh>
    <phoneticPr fontId="6"/>
  </si>
  <si>
    <t>学校
郵便番号</t>
    <rPh sb="0" eb="2">
      <t>ガッコウ</t>
    </rPh>
    <phoneticPr fontId="6"/>
  </si>
  <si>
    <t>学校
電話番号</t>
    <rPh sb="0" eb="2">
      <t>ガッコウ</t>
    </rPh>
    <phoneticPr fontId="6"/>
  </si>
  <si>
    <t>学校所在地</t>
    <rPh sb="0" eb="2">
      <t>ガッコウ</t>
    </rPh>
    <phoneticPr fontId="6"/>
  </si>
  <si>
    <t>合併分離～の年月の前月最終日の日付（数値）が表示される（６４行目そのもの）</t>
    <rPh sb="0" eb="4">
      <t>ガッペイブンリ</t>
    </rPh>
    <rPh sb="6" eb="8">
      <t>ネンゲツ</t>
    </rPh>
    <rPh sb="9" eb="14">
      <t>ゼンゲツサイシュウビ</t>
    </rPh>
    <rPh sb="15" eb="17">
      <t>ヒヅケ</t>
    </rPh>
    <rPh sb="18" eb="20">
      <t>スウチ</t>
    </rPh>
    <rPh sb="22" eb="24">
      <t>ヒョウジ</t>
    </rPh>
    <rPh sb="30" eb="32">
      <t>ギョウメ</t>
    </rPh>
    <phoneticPr fontId="6"/>
  </si>
  <si>
    <t>調査年度の前年４月２日以降に廃止年月日が有る＝「〇年度決算無」、それ以外＝「決算有かも」と表示する</t>
    <rPh sb="0" eb="4">
      <t>チョウサネンド</t>
    </rPh>
    <rPh sb="5" eb="7">
      <t>ゼンネン</t>
    </rPh>
    <rPh sb="8" eb="9">
      <t>ガツ</t>
    </rPh>
    <rPh sb="10" eb="11">
      <t>ニチ</t>
    </rPh>
    <rPh sb="11" eb="13">
      <t>イコウ</t>
    </rPh>
    <rPh sb="14" eb="16">
      <t>ハイシ</t>
    </rPh>
    <rPh sb="16" eb="19">
      <t>ネンガッピ</t>
    </rPh>
    <rPh sb="20" eb="21">
      <t>ア</t>
    </rPh>
    <rPh sb="25" eb="27">
      <t>ネンド</t>
    </rPh>
    <rPh sb="27" eb="29">
      <t>ケッサン</t>
    </rPh>
    <rPh sb="29" eb="30">
      <t>ナシ</t>
    </rPh>
    <rPh sb="34" eb="36">
      <t>イガイ</t>
    </rPh>
    <rPh sb="45" eb="47">
      <t>ヒョウジ</t>
    </rPh>
    <phoneticPr fontId="6"/>
  </si>
  <si>
    <t>廃止年月日が前年度より前か？（前だと決算にかかる作業３が入力不要）…入力不要は「８」を表示する、入力要は０を表示する</t>
    <rPh sb="0" eb="2">
      <t>ハイシ</t>
    </rPh>
    <rPh sb="2" eb="5">
      <t>ネンガッピ</t>
    </rPh>
    <rPh sb="6" eb="9">
      <t>ゼンネンド</t>
    </rPh>
    <rPh sb="11" eb="12">
      <t>マエ</t>
    </rPh>
    <rPh sb="15" eb="16">
      <t>マエ</t>
    </rPh>
    <rPh sb="18" eb="20">
      <t>ケッサン</t>
    </rPh>
    <rPh sb="24" eb="26">
      <t>サギョウ</t>
    </rPh>
    <rPh sb="28" eb="32">
      <t>ニュウリョクフヨウ</t>
    </rPh>
    <rPh sb="34" eb="38">
      <t>ニュウリョクフヨウ</t>
    </rPh>
    <rPh sb="43" eb="45">
      <t>ヒョウジ</t>
    </rPh>
    <rPh sb="48" eb="50">
      <t>ニュウリョク</t>
    </rPh>
    <rPh sb="50" eb="51">
      <t>ヨウ</t>
    </rPh>
    <rPh sb="54" eb="56">
      <t>ヒョウジ</t>
    </rPh>
    <phoneticPr fontId="6"/>
  </si>
  <si>
    <t>前年の3/31を数値にしたもの</t>
    <rPh sb="0" eb="2">
      <t>ゼンネン</t>
    </rPh>
    <rPh sb="8" eb="10">
      <t>スウチ</t>
    </rPh>
    <phoneticPr fontId="6"/>
  </si>
  <si>
    <t>今年の２月１日を数値にしたもの</t>
    <rPh sb="0" eb="2">
      <t>コトシ</t>
    </rPh>
    <rPh sb="4" eb="5">
      <t>ガツ</t>
    </rPh>
    <rPh sb="6" eb="7">
      <t>ニチ</t>
    </rPh>
    <rPh sb="8" eb="10">
      <t>スウチ</t>
    </rPh>
    <phoneticPr fontId="6"/>
  </si>
  <si>
    <t>令和の場合2019/1/1を数値とした４３４６６を表示する　　平成の場合は32509を表示します（各元号の元年１月１日を数字で表示します）</t>
    <rPh sb="0" eb="2">
      <t>レイワ</t>
    </rPh>
    <rPh sb="3" eb="5">
      <t>バアイ</t>
    </rPh>
    <rPh sb="14" eb="16">
      <t>スウチ</t>
    </rPh>
    <rPh sb="25" eb="27">
      <t>ヒョウジ</t>
    </rPh>
    <rPh sb="31" eb="33">
      <t>ヘイセイ</t>
    </rPh>
    <rPh sb="34" eb="36">
      <t>バアイ</t>
    </rPh>
    <rPh sb="43" eb="45">
      <t>ヒョウジ</t>
    </rPh>
    <rPh sb="49" eb="52">
      <t>カクゲンゴウ</t>
    </rPh>
    <rPh sb="53" eb="55">
      <t>ガンネン</t>
    </rPh>
    <rPh sb="56" eb="57">
      <t>ガツ</t>
    </rPh>
    <rPh sb="58" eb="59">
      <t>ニチ</t>
    </rPh>
    <rPh sb="60" eb="62">
      <t>スウジ</t>
    </rPh>
    <rPh sb="63" eb="65">
      <t>ヒョウジ</t>
    </rPh>
    <phoneticPr fontId="6"/>
  </si>
  <si>
    <t>今年の５月１日以降に名称変更、廃止、休校・募集停止、合併・分離する場合、該当する事由が表示される</t>
    <rPh sb="0" eb="2">
      <t>コトシ</t>
    </rPh>
    <rPh sb="4" eb="5">
      <t>ガツ</t>
    </rPh>
    <rPh sb="6" eb="7">
      <t>ニチ</t>
    </rPh>
    <rPh sb="7" eb="9">
      <t>イコウ</t>
    </rPh>
    <rPh sb="33" eb="35">
      <t>バアイ</t>
    </rPh>
    <rPh sb="36" eb="38">
      <t>ガイトウ</t>
    </rPh>
    <rPh sb="40" eb="42">
      <t>ジユウ</t>
    </rPh>
    <rPh sb="43" eb="45">
      <t>ヒョウジ</t>
    </rPh>
    <phoneticPr fontId="6"/>
  </si>
  <si>
    <r>
      <rPr>
        <b/>
        <sz val="6"/>
        <rFont val="ＭＳ Ｐゴシック"/>
        <family val="3"/>
        <charset val="128"/>
      </rPr>
      <t>学校所在地の２欄が</t>
    </r>
    <r>
      <rPr>
        <sz val="10"/>
        <rFont val="ＭＳ Ｐゴシック"/>
        <family val="3"/>
        <charset val="128"/>
      </rPr>
      <t xml:space="preserve">
</t>
    </r>
    <r>
      <rPr>
        <sz val="9"/>
        <rFont val="ＭＳ Ｐゴシック"/>
        <family val="3"/>
        <charset val="128"/>
      </rPr>
      <t>1：異なる　2：同じ</t>
    </r>
    <rPh sb="0" eb="2">
      <t>ガッコウ</t>
    </rPh>
    <rPh sb="2" eb="5">
      <t>ショザイチ</t>
    </rPh>
    <rPh sb="7" eb="8">
      <t>ラン</t>
    </rPh>
    <rPh sb="12" eb="13">
      <t>コト</t>
    </rPh>
    <rPh sb="18" eb="19">
      <t>オナ</t>
    </rPh>
    <phoneticPr fontId="6"/>
  </si>
  <si>
    <t>　　１法人に１校(園)のみの場合は１校(園)目のタテの欄のみにご記入ください。
　　５校(園)以上ある場合はファイルをコピーして作成してください。</t>
    <rPh sb="18" eb="19">
      <t>コウ</t>
    </rPh>
    <rPh sb="20" eb="21">
      <t>エン</t>
    </rPh>
    <rPh sb="22" eb="23">
      <t>メ</t>
    </rPh>
    <rPh sb="64" eb="66">
      <t>サクセイ</t>
    </rPh>
    <phoneticPr fontId="6"/>
  </si>
  <si>
    <t>【 その他の法人・個人用 】</t>
    <rPh sb="4" eb="5">
      <t>ホカ</t>
    </rPh>
    <rPh sb="6" eb="7">
      <t>ホウ</t>
    </rPh>
    <rPh sb="7" eb="8">
      <t>ヒト</t>
    </rPh>
    <rPh sb="9" eb="11">
      <t>コジン</t>
    </rPh>
    <rPh sb="11" eb="12">
      <t>ヨウ</t>
    </rPh>
    <phoneticPr fontId="6"/>
  </si>
  <si>
    <t>学　校　法　人　等　の　概　要</t>
    <rPh sb="0" eb="1">
      <t>ガク</t>
    </rPh>
    <rPh sb="2" eb="3">
      <t>コウ</t>
    </rPh>
    <rPh sb="4" eb="5">
      <t>ホウ</t>
    </rPh>
    <rPh sb="6" eb="7">
      <t>ヒト</t>
    </rPh>
    <rPh sb="8" eb="9">
      <t>トウ</t>
    </rPh>
    <rPh sb="12" eb="13">
      <t>オオムネ</t>
    </rPh>
    <rPh sb="14" eb="15">
      <t>ヨウ</t>
    </rPh>
    <phoneticPr fontId="6"/>
  </si>
  <si>
    <t xml:space="preserve">【 その他の法人・個人用 】    </t>
    <phoneticPr fontId="6"/>
  </si>
  <si>
    <t xml:space="preserve"> k 前受金収入</t>
    <phoneticPr fontId="6"/>
  </si>
  <si>
    <t xml:space="preserve"> l  その他の収入</t>
    <phoneticPr fontId="6"/>
  </si>
  <si>
    <t xml:space="preserve"> n 前年度繰越支払資金</t>
    <phoneticPr fontId="6"/>
  </si>
  <si>
    <t xml:space="preserve"> h 資産運用支出</t>
    <phoneticPr fontId="6"/>
  </si>
  <si>
    <t xml:space="preserve"> ｉ その他の支出</t>
    <phoneticPr fontId="6"/>
  </si>
  <si>
    <t xml:space="preserve"> k 翌年度繰越支払資金</t>
    <phoneticPr fontId="6"/>
  </si>
  <si>
    <r>
      <t>収 支 差 額</t>
    </r>
    <r>
      <rPr>
        <b/>
        <sz val="12"/>
        <rFont val="ＭＳ Ｐゴシック"/>
        <family val="3"/>
        <charset val="128"/>
      </rPr>
      <t xml:space="preserve">
（区分２「j計」－　区分３「ｇ計」）</t>
    </r>
    <phoneticPr fontId="6"/>
  </si>
  <si>
    <t>法　人　・　学　校　等　名</t>
    <rPh sb="6" eb="7">
      <t>ガク</t>
    </rPh>
    <rPh sb="8" eb="9">
      <t>コウ</t>
    </rPh>
    <rPh sb="10" eb="11">
      <t>ナド</t>
    </rPh>
    <phoneticPr fontId="6"/>
  </si>
  <si>
    <t>　</t>
    <phoneticPr fontId="6"/>
  </si>
  <si>
    <t xml:space="preserve">　 </t>
    <phoneticPr fontId="6"/>
  </si>
  <si>
    <t>フリガナ</t>
  </si>
  <si>
    <t>フリガナ</t>
    <phoneticPr fontId="6"/>
  </si>
  <si>
    <t>法人種別等</t>
    <rPh sb="0" eb="4">
      <t>ホウジンシュベツ</t>
    </rPh>
    <rPh sb="4" eb="5">
      <t>トウ</t>
    </rPh>
    <phoneticPr fontId="6"/>
  </si>
  <si>
    <t>法人等名</t>
    <rPh sb="0" eb="2">
      <t>ホウジン</t>
    </rPh>
    <rPh sb="2" eb="3">
      <t>トウ</t>
    </rPh>
    <rPh sb="3" eb="4">
      <t>メイ</t>
    </rPh>
    <phoneticPr fontId="6"/>
  </si>
  <si>
    <t>名称</t>
    <rPh sb="0" eb="2">
      <t>メイショウ</t>
    </rPh>
    <phoneticPr fontId="6"/>
  </si>
  <si>
    <t>社会福祉法人</t>
    <rPh sb="0" eb="6">
      <t>シャカイフクシホウジン</t>
    </rPh>
    <phoneticPr fontId="6"/>
  </si>
  <si>
    <t>私学九段福祉会</t>
    <rPh sb="0" eb="2">
      <t>シガク</t>
    </rPh>
    <rPh sb="2" eb="4">
      <t>クダン</t>
    </rPh>
    <rPh sb="4" eb="6">
      <t>フクシ</t>
    </rPh>
    <rPh sb="6" eb="7">
      <t>カイ</t>
    </rPh>
    <phoneticPr fontId="6"/>
  </si>
  <si>
    <t>漢字等</t>
    <rPh sb="0" eb="2">
      <t>カンジ</t>
    </rPh>
    <rPh sb="2" eb="3">
      <t>トウ</t>
    </rPh>
    <phoneticPr fontId="6"/>
  </si>
  <si>
    <t>シャカイフクシホウジン</t>
    <phoneticPr fontId="6"/>
  </si>
  <si>
    <t>シガククダンフクシカイ</t>
    <phoneticPr fontId="6"/>
  </si>
  <si>
    <r>
      <t>法人等について　　～</t>
    </r>
    <r>
      <rPr>
        <b/>
        <u/>
        <sz val="14"/>
        <rFont val="BIZ UDPゴシック"/>
        <family val="3"/>
        <charset val="128"/>
      </rPr>
      <t>水色部分にご入力（選択）ください～</t>
    </r>
    <rPh sb="0" eb="2">
      <t>ホウジン</t>
    </rPh>
    <rPh sb="2" eb="3">
      <t>トウ</t>
    </rPh>
    <rPh sb="10" eb="12">
      <t>ミズイロ</t>
    </rPh>
    <rPh sb="12" eb="14">
      <t>ブブン</t>
    </rPh>
    <rPh sb="16" eb="18">
      <t>ニュウリョク</t>
    </rPh>
    <rPh sb="19" eb="21">
      <t>センタク</t>
    </rPh>
    <phoneticPr fontId="6"/>
  </si>
  <si>
    <t>校(園)＝教育施設数</t>
    <rPh sb="0" eb="1">
      <t>コウ</t>
    </rPh>
    <rPh sb="2" eb="3">
      <t>エン</t>
    </rPh>
    <phoneticPr fontId="6"/>
  </si>
  <si>
    <r>
      <rPr>
        <sz val="14"/>
        <rFont val="BIZ UDPゴシック"/>
        <family val="3"/>
        <charset val="128"/>
      </rPr>
      <t>調査対象学校(園)数</t>
    </r>
    <r>
      <rPr>
        <sz val="9"/>
        <rFont val="BIZ UDPゴシック"/>
        <family val="3"/>
        <charset val="128"/>
      </rPr>
      <t xml:space="preserve">
（同一法人内に何校(園)ありますか？）</t>
    </r>
    <rPh sb="0" eb="6">
      <t>チョウサタイショウガッコウ</t>
    </rPh>
    <rPh sb="7" eb="8">
      <t>エン</t>
    </rPh>
    <rPh sb="9" eb="10">
      <t>カズ</t>
    </rPh>
    <rPh sb="12" eb="17">
      <t>ドウイツホウジンナイ</t>
    </rPh>
    <rPh sb="18" eb="19">
      <t>ナニ</t>
    </rPh>
    <rPh sb="19" eb="20">
      <t>コウ</t>
    </rPh>
    <rPh sb="21" eb="22">
      <t>エン</t>
    </rPh>
    <phoneticPr fontId="6"/>
  </si>
  <si>
    <t>１：男子校</t>
    <rPh sb="2" eb="5">
      <t>ダンシコウ</t>
    </rPh>
    <phoneticPr fontId="6"/>
  </si>
  <si>
    <t>２：女子校</t>
    <rPh sb="2" eb="5">
      <t>ジョシコウ</t>
    </rPh>
    <phoneticPr fontId="6"/>
  </si>
  <si>
    <t>３：男女共学</t>
    <rPh sb="2" eb="6">
      <t>ダンジョキョウガク</t>
    </rPh>
    <phoneticPr fontId="6"/>
  </si>
  <si>
    <t>１：廃止</t>
    <rPh sb="2" eb="4">
      <t>ハイシ</t>
    </rPh>
    <phoneticPr fontId="6"/>
  </si>
  <si>
    <t>２：休校・募集停止</t>
    <rPh sb="2" eb="4">
      <t>キュウコウ</t>
    </rPh>
    <rPh sb="5" eb="9">
      <t>ボシュウテイシ</t>
    </rPh>
    <phoneticPr fontId="6"/>
  </si>
  <si>
    <t>５：名称変更</t>
    <rPh sb="2" eb="6">
      <t>メイショウヘンコウ</t>
    </rPh>
    <phoneticPr fontId="6"/>
  </si>
  <si>
    <t>入力例
↓</t>
    <rPh sb="0" eb="3">
      <t>ニュウリョクレイ</t>
    </rPh>
    <phoneticPr fontId="6"/>
  </si>
  <si>
    <t>【その他の法人の場合】</t>
    <rPh sb="3" eb="4">
      <t>ホカ</t>
    </rPh>
    <rPh sb="5" eb="7">
      <t>ホウジン</t>
    </rPh>
    <rPh sb="8" eb="10">
      <t>バアイ</t>
    </rPh>
    <phoneticPr fontId="6"/>
  </si>
  <si>
    <t>ひとつの学校（園）を設置している法人は、「法人種別＋法人名」を記入してください。</t>
    <rPh sb="4" eb="6">
      <t>ガッコウ</t>
    </rPh>
    <rPh sb="7" eb="8">
      <t>エン</t>
    </rPh>
    <rPh sb="10" eb="12">
      <t>セッチ</t>
    </rPh>
    <rPh sb="16" eb="18">
      <t>ホウジン</t>
    </rPh>
    <rPh sb="21" eb="25">
      <t>ホウジンシュベツ</t>
    </rPh>
    <rPh sb="26" eb="29">
      <t>ホウジンナ</t>
    </rPh>
    <rPh sb="31" eb="33">
      <t>キニュウ</t>
    </rPh>
    <phoneticPr fontId="6"/>
  </si>
  <si>
    <t>例）　社会福祉法人私学振興共済会</t>
    <rPh sb="0" eb="1">
      <t>レイ</t>
    </rPh>
    <rPh sb="3" eb="9">
      <t>シャカイフクシホウジン</t>
    </rPh>
    <rPh sb="9" eb="13">
      <t>シガクシンコウ</t>
    </rPh>
    <rPh sb="13" eb="16">
      <t>キョウサイカイ</t>
    </rPh>
    <phoneticPr fontId="6"/>
  </si>
  <si>
    <t>複数の学校（園）を設置している法人は、「法人種別+法人名＋学校（園）名」
を記入してください。</t>
    <phoneticPr fontId="6"/>
  </si>
  <si>
    <t>例）　社会福祉法人私学振興共済会　九段認定こども園</t>
    <rPh sb="0" eb="1">
      <t>レイ</t>
    </rPh>
    <rPh sb="3" eb="9">
      <t>シャカイフクシホウジン</t>
    </rPh>
    <rPh sb="9" eb="13">
      <t>シガクシンコウ</t>
    </rPh>
    <rPh sb="13" eb="16">
      <t>キョウサイカイ</t>
    </rPh>
    <rPh sb="17" eb="19">
      <t>クダン</t>
    </rPh>
    <rPh sb="19" eb="21">
      <t>ニンテイ</t>
    </rPh>
    <rPh sb="24" eb="25">
      <t>エン</t>
    </rPh>
    <phoneticPr fontId="6"/>
  </si>
  <si>
    <t>【 個 人 の 場 合 】</t>
    <rPh sb="2" eb="3">
      <t>コ</t>
    </rPh>
    <rPh sb="4" eb="5">
      <t>ヒト</t>
    </rPh>
    <rPh sb="8" eb="9">
      <t>バ</t>
    </rPh>
    <rPh sb="10" eb="11">
      <t>ゴウ</t>
    </rPh>
    <phoneticPr fontId="6"/>
  </si>
  <si>
    <t>設置している学校（園）の名称を記入してください。</t>
    <phoneticPr fontId="6"/>
  </si>
  <si>
    <t>[法人（設置者）・学校の概要］</t>
    <rPh sb="9" eb="11">
      <t>ガッコウ</t>
    </rPh>
    <phoneticPr fontId="6"/>
  </si>
  <si>
    <t>20230306SH</t>
    <phoneticPr fontId="6"/>
  </si>
  <si>
    <t>↓↓↓　　学校基本調査（幼稚園用　文部科学省宛提出）の書式です。　転記個所を確認ください。　　↓↓↓</t>
    <rPh sb="5" eb="11">
      <t>ガッコウキホンチョウサ</t>
    </rPh>
    <rPh sb="15" eb="16">
      <t>ヨウ</t>
    </rPh>
    <rPh sb="17" eb="23">
      <t>モンブカガクショウアテ</t>
    </rPh>
    <rPh sb="23" eb="25">
      <t>テイシュツ</t>
    </rPh>
    <rPh sb="27" eb="29">
      <t>ショシキ</t>
    </rPh>
    <rPh sb="33" eb="37">
      <t>テンキカショ</t>
    </rPh>
    <rPh sb="38" eb="40">
      <t>カクニン</t>
    </rPh>
    <phoneticPr fontId="6"/>
  </si>
  <si>
    <t>学校基本調査（幼保連携型認定こども園用　　　文部科学省宛提出）の書式です。　転記個所を確認ください
(幼稚園用はさらに下に例があります)。</t>
    <rPh sb="0" eb="6">
      <t>ガッコウキホンチョウサ</t>
    </rPh>
    <rPh sb="11" eb="12">
      <t>カタ</t>
    </rPh>
    <rPh sb="22" eb="28">
      <t>モンブカガクショウアテ</t>
    </rPh>
    <rPh sb="28" eb="30">
      <t>テイシュツ</t>
    </rPh>
    <rPh sb="32" eb="34">
      <t>ショシキ</t>
    </rPh>
    <rPh sb="38" eb="42">
      <t>テンキカショ</t>
    </rPh>
    <rPh sb="43" eb="45">
      <t>カクニン</t>
    </rPh>
    <rPh sb="51" eb="55">
      <t>ヨウチエンヨウ</t>
    </rPh>
    <rPh sb="59" eb="60">
      <t>シタ</t>
    </rPh>
    <rPh sb="61" eb="62">
      <t>レイ</t>
    </rPh>
    <phoneticPr fontId="6"/>
  </si>
  <si>
    <t>（令和5年度新設法人)</t>
  </si>
  <si>
    <t>学校法人</t>
  </si>
  <si>
    <t>今年の２月１日を数値にしたもの</t>
    <rPh sb="0" eb="2">
      <t>コトシ</t>
    </rPh>
    <rPh sb="4" eb="5">
      <t>ツキ</t>
    </rPh>
    <rPh sb="6" eb="7">
      <t>ニチ</t>
    </rPh>
    <rPh sb="8" eb="10">
      <t>スウチ</t>
    </rPh>
    <phoneticPr fontId="6"/>
  </si>
  <si>
    <t>前年度の法人種別　　　印刷画面右上「設置者別コード」に表示される</t>
    <rPh sb="0" eb="3">
      <t>ゼンネンド</t>
    </rPh>
    <rPh sb="4" eb="8">
      <t>ホウジンシュベツ</t>
    </rPh>
    <phoneticPr fontId="6"/>
  </si>
  <si>
    <t>南北高等専修学校</t>
    <rPh sb="0" eb="2">
      <t>ナンボク</t>
    </rPh>
    <rPh sb="2" eb="4">
      <t>コウトウ</t>
    </rPh>
    <rPh sb="4" eb="8">
      <t>センシュウガッコウ</t>
    </rPh>
    <phoneticPr fontId="6"/>
  </si>
  <si>
    <t>４：分離</t>
    <rPh sb="2" eb="4">
      <t>ブンリ</t>
    </rPh>
    <phoneticPr fontId="6"/>
  </si>
  <si>
    <t>３：合併</t>
    <rPh sb="2" eb="4">
      <t>ガッペイ</t>
    </rPh>
    <phoneticPr fontId="6"/>
  </si>
  <si>
    <t>ナンボクコウトウセンシュウガッコウ</t>
    <phoneticPr fontId="6"/>
  </si>
  <si>
    <t>法人等に設置する学校(園)、または個人立の学校(園)について</t>
    <rPh sb="0" eb="2">
      <t>ホウジン</t>
    </rPh>
    <rPh sb="2" eb="3">
      <t>トウ</t>
    </rPh>
    <rPh sb="4" eb="6">
      <t>セッチ</t>
    </rPh>
    <rPh sb="8" eb="10">
      <t>ガッコウ</t>
    </rPh>
    <rPh sb="11" eb="12">
      <t>エン</t>
    </rPh>
    <rPh sb="17" eb="19">
      <t>コジン</t>
    </rPh>
    <rPh sb="19" eb="20">
      <t>リツ</t>
    </rPh>
    <rPh sb="21" eb="23">
      <t>ガッコウ</t>
    </rPh>
    <phoneticPr fontId="6"/>
  </si>
  <si>
    <t>吾郎</t>
    <rPh sb="0" eb="2">
      <t>ゴロウ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</si>
</sst>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
    <numFmt numFmtId="179" formatCode="###&quot; &quot;###&quot; &quot;###&quot; &quot;##0"/>
    <numFmt numFmtId="180" formatCode="###\ ###\ ###\ ##0;&quot;△&quot;###\ ###\ ###\ ##0"/>
    <numFmt numFmtId="181" formatCode="0_);[Red]\(0\)"/>
    <numFmt numFmtId="182" formatCode="[$-F800]dddd\,\ mmmm\ dd\,\ yyyy"/>
    <numFmt numFmtId="183" formatCode="#,##0;&quot;△ &quot;#,##0"/>
  </numFmts>
  <fonts count="10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9"/>
      <name val="ＭＳ Ｐゴシック"/>
      <family val="3"/>
      <charset val="128"/>
    </font>
    <font>
      <sz val="12"/>
      <name val="ＭＳ Ｐゴシック"/>
      <family val="3"/>
      <charset val="128"/>
    </font>
    <font>
      <sz val="20"/>
      <name val="ＭＳ Ｐゴシック"/>
      <family val="3"/>
      <charset val="128"/>
    </font>
    <font>
      <sz val="18"/>
      <name val="ＭＳ Ｐゴシック"/>
      <family val="3"/>
      <charset val="128"/>
    </font>
    <font>
      <b/>
      <sz val="12"/>
      <name val="ＭＳ Ｐゴシック"/>
      <family val="3"/>
      <charset val="128"/>
    </font>
    <font>
      <sz val="16"/>
      <name val="ＭＳ Ｐゴシック"/>
      <family val="3"/>
      <charset val="128"/>
    </font>
    <font>
      <b/>
      <sz val="11"/>
      <name val="ＭＳ Ｐゴシック"/>
      <family val="3"/>
      <charset val="128"/>
    </font>
    <font>
      <sz val="13"/>
      <name val="ＭＳ Ｐゴシック"/>
      <family val="3"/>
      <charset val="128"/>
    </font>
    <font>
      <b/>
      <sz val="10"/>
      <color indexed="10"/>
      <name val="ＭＳ Ｐゴシック"/>
      <family val="3"/>
      <charset val="128"/>
    </font>
    <font>
      <b/>
      <sz val="12"/>
      <color indexed="10"/>
      <name val="ＭＳ ゴシック"/>
      <family val="3"/>
      <charset val="128"/>
    </font>
    <font>
      <b/>
      <sz val="11"/>
      <color indexed="10"/>
      <name val="ＭＳ Ｐゴシック"/>
      <family val="3"/>
      <charset val="128"/>
    </font>
    <font>
      <sz val="24"/>
      <name val="ＭＳ Ｐゴシック"/>
      <family val="3"/>
      <charset val="128"/>
    </font>
    <font>
      <b/>
      <sz val="12"/>
      <color indexed="81"/>
      <name val="ＭＳ Ｐゴシック"/>
      <family val="3"/>
      <charset val="128"/>
    </font>
    <font>
      <sz val="12"/>
      <color indexed="81"/>
      <name val="ＭＳ Ｐゴシック"/>
      <family val="3"/>
      <charset val="128"/>
    </font>
    <font>
      <sz val="10.5"/>
      <name val="ＭＳ Ｐゴシック"/>
      <family val="3"/>
      <charset val="128"/>
    </font>
    <font>
      <b/>
      <sz val="10"/>
      <name val="ＭＳ Ｐゴシック"/>
      <family val="3"/>
      <charset val="128"/>
    </font>
    <font>
      <b/>
      <sz val="12"/>
      <color indexed="10"/>
      <name val="ＭＳ Ｐゴシック"/>
      <family val="3"/>
      <charset val="128"/>
    </font>
    <font>
      <sz val="36"/>
      <name val="ＭＳ Ｐゴシック"/>
      <family val="3"/>
      <charset val="128"/>
    </font>
    <font>
      <b/>
      <sz val="10"/>
      <color rgb="FFFF0000"/>
      <name val="ＭＳ Ｐゴシック"/>
      <family val="3"/>
      <charset val="128"/>
    </font>
    <font>
      <b/>
      <sz val="16"/>
      <name val="ＭＳ Ｐゴシック"/>
      <family val="3"/>
      <charset val="128"/>
    </font>
    <font>
      <sz val="11"/>
      <name val="BIZ UDPゴシック"/>
      <family val="3"/>
      <charset val="128"/>
    </font>
    <font>
      <u/>
      <sz val="22"/>
      <name val="BIZ UDPゴシック"/>
      <family val="3"/>
      <charset val="128"/>
    </font>
    <font>
      <sz val="12"/>
      <name val="BIZ UDPゴシック"/>
      <family val="3"/>
      <charset val="128"/>
    </font>
    <font>
      <b/>
      <sz val="16"/>
      <name val="BIZ UDPゴシック"/>
      <family val="3"/>
      <charset val="128"/>
    </font>
    <font>
      <b/>
      <sz val="14"/>
      <name val="BIZ UDPゴシック"/>
      <family val="3"/>
      <charset val="128"/>
    </font>
    <font>
      <sz val="10"/>
      <name val="BIZ UDPゴシック"/>
      <family val="3"/>
      <charset val="128"/>
    </font>
    <font>
      <sz val="14"/>
      <name val="BIZ UDPゴシック"/>
      <family val="3"/>
      <charset val="128"/>
    </font>
    <font>
      <sz val="16"/>
      <name val="BIZ UDPゴシック"/>
      <family val="3"/>
      <charset val="128"/>
    </font>
    <font>
      <sz val="9"/>
      <name val="BIZ UDPゴシック"/>
      <family val="3"/>
      <charset val="128"/>
    </font>
    <font>
      <sz val="20"/>
      <name val="BIZ UDPゴシック"/>
      <family val="3"/>
      <charset val="128"/>
    </font>
    <font>
      <b/>
      <u/>
      <sz val="14"/>
      <name val="BIZ UDPゴシック"/>
      <family val="3"/>
      <charset val="128"/>
    </font>
    <font>
      <sz val="24"/>
      <name val="BIZ UDPゴシック"/>
      <family val="3"/>
      <charset val="128"/>
    </font>
    <font>
      <sz val="14"/>
      <name val="UD デジタル 教科書体 N-R"/>
      <family val="1"/>
      <charset val="128"/>
    </font>
    <font>
      <sz val="16"/>
      <name val="UD デジタル 教科書体 N-R"/>
      <family val="1"/>
      <charset val="128"/>
    </font>
    <font>
      <sz val="12"/>
      <name val="UD デジタル 教科書体 N-R"/>
      <family val="1"/>
      <charset val="128"/>
    </font>
    <font>
      <sz val="20"/>
      <name val="UD デジタル 教科書体 N-R"/>
      <family val="1"/>
      <charset val="128"/>
    </font>
    <font>
      <sz val="18"/>
      <name val="UD デジタル 教科書体 N-R"/>
      <family val="1"/>
      <charset val="128"/>
    </font>
    <font>
      <sz val="11"/>
      <name val="UD デジタル 教科書体 N-R"/>
      <family val="1"/>
      <charset val="128"/>
    </font>
    <font>
      <sz val="22"/>
      <name val="UD デジタル 教科書体 N-R"/>
      <family val="1"/>
      <charset val="128"/>
    </font>
    <font>
      <sz val="13"/>
      <name val="BIZ UDPゴシック"/>
      <family val="3"/>
      <charset val="128"/>
    </font>
    <font>
      <sz val="28"/>
      <name val="UD デジタル 教科書体 N-R"/>
      <family val="1"/>
      <charset val="128"/>
    </font>
    <font>
      <sz val="24"/>
      <name val="UD デジタル 教科書体 N-R"/>
      <family val="1"/>
      <charset val="128"/>
    </font>
    <font>
      <sz val="15"/>
      <name val="UD デジタル 教科書体 N-R"/>
      <family val="1"/>
      <charset val="128"/>
    </font>
    <font>
      <b/>
      <sz val="11"/>
      <color rgb="FFFF0000"/>
      <name val="BIZ UDPゴシック"/>
      <family val="3"/>
      <charset val="128"/>
    </font>
    <font>
      <b/>
      <sz val="11"/>
      <color rgb="FF0000FF"/>
      <name val="BIZ UDPゴシック"/>
      <family val="3"/>
      <charset val="128"/>
    </font>
    <font>
      <b/>
      <sz val="11"/>
      <color rgb="FFFF00FF"/>
      <name val="BIZ UDPゴシック"/>
      <family val="3"/>
      <charset val="128"/>
    </font>
    <font>
      <b/>
      <sz val="11"/>
      <color theme="9" tint="-0.249977111117893"/>
      <name val="BIZ UDPゴシック"/>
      <family val="3"/>
      <charset val="128"/>
    </font>
    <font>
      <b/>
      <sz val="11"/>
      <color rgb="FF339966"/>
      <name val="BIZ UDPゴシック"/>
      <family val="3"/>
      <charset val="128"/>
    </font>
    <font>
      <sz val="18"/>
      <name val="BIZ UDPゴシック"/>
      <family val="3"/>
      <charset val="128"/>
    </font>
    <font>
      <b/>
      <sz val="14"/>
      <name val="ＭＳ Ｐゴシック"/>
      <family val="3"/>
      <charset val="128"/>
    </font>
    <font>
      <b/>
      <sz val="14"/>
      <color rgb="FFFF0000"/>
      <name val="ＭＳ Ｐゴシック"/>
      <family val="3"/>
      <charset val="128"/>
    </font>
    <font>
      <b/>
      <sz val="20"/>
      <name val="ＭＳ Ｐゴシック"/>
      <family val="3"/>
      <charset val="128"/>
    </font>
    <font>
      <b/>
      <sz val="20"/>
      <name val="BIZ UDPゴシック"/>
      <family val="3"/>
      <charset val="128"/>
    </font>
    <font>
      <b/>
      <u/>
      <sz val="10"/>
      <name val="ＭＳ Ｐゴシック"/>
      <family val="3"/>
      <charset val="128"/>
    </font>
    <font>
      <sz val="11"/>
      <color rgb="FF0000FF"/>
      <name val="ＭＳ Ｐゴシック"/>
      <family val="3"/>
      <charset val="128"/>
      <scheme val="minor"/>
    </font>
    <font>
      <b/>
      <sz val="18"/>
      <color rgb="FF0000FF"/>
      <name val="ＭＳ Ｐゴシック"/>
      <family val="3"/>
      <charset val="128"/>
      <scheme val="minor"/>
    </font>
    <font>
      <sz val="11"/>
      <name val="游明朝"/>
      <family val="1"/>
      <charset val="128"/>
    </font>
    <font>
      <sz val="8"/>
      <name val="BIZ UDPゴシック"/>
      <family val="3"/>
      <charset val="128"/>
    </font>
    <font>
      <b/>
      <sz val="11"/>
      <name val="BIZ UDPゴシック"/>
      <family val="3"/>
      <charset val="128"/>
    </font>
    <font>
      <sz val="10"/>
      <name val="游明朝"/>
      <family val="1"/>
      <charset val="128"/>
    </font>
    <font>
      <b/>
      <sz val="12"/>
      <name val="BIZ UDPゴシック"/>
      <family val="3"/>
      <charset val="128"/>
    </font>
    <font>
      <sz val="10"/>
      <name val="BIZ UDP明朝 Medium"/>
      <family val="1"/>
      <charset val="128"/>
    </font>
    <font>
      <sz val="18"/>
      <color rgb="FF0000FF"/>
      <name val="BIZ UDP明朝 Medium"/>
      <family val="1"/>
      <charset val="128"/>
    </font>
    <font>
      <sz val="11"/>
      <color theme="1"/>
      <name val="BIZ UDPゴシック"/>
      <family val="3"/>
      <charset val="128"/>
    </font>
    <font>
      <sz val="6"/>
      <name val="BIZ UDPゴシック"/>
      <family val="3"/>
      <charset val="128"/>
    </font>
    <font>
      <b/>
      <sz val="11"/>
      <color theme="1"/>
      <name val="BIZ UDPゴシック"/>
      <family val="3"/>
      <charset val="128"/>
    </font>
    <font>
      <b/>
      <sz val="9"/>
      <name val="BIZ UDPゴシック"/>
      <family val="3"/>
      <charset val="128"/>
    </font>
    <font>
      <b/>
      <sz val="6"/>
      <name val="BIZ UDPゴシック"/>
      <family val="3"/>
      <charset val="128"/>
    </font>
    <font>
      <sz val="11"/>
      <color rgb="FF0000FF"/>
      <name val="HGP創英角ﾎﾟｯﾌﾟ体"/>
      <family val="3"/>
      <charset val="128"/>
    </font>
    <font>
      <sz val="11"/>
      <color rgb="FF0000FF"/>
      <name val="BIZ UDPゴシック"/>
      <family val="3"/>
      <charset val="128"/>
    </font>
    <font>
      <b/>
      <sz val="11"/>
      <color theme="0"/>
      <name val="BIZ UDPゴシック"/>
      <family val="3"/>
      <charset val="128"/>
    </font>
    <font>
      <sz val="11"/>
      <color rgb="FFFF0000"/>
      <name val="BIZ UDPゴシック"/>
      <family val="3"/>
      <charset val="128"/>
    </font>
    <font>
      <sz val="16"/>
      <color rgb="FFFF0000"/>
      <name val="BIZ UDPゴシック"/>
      <family val="3"/>
      <charset val="128"/>
    </font>
    <font>
      <b/>
      <sz val="9"/>
      <color indexed="81"/>
      <name val="MS P ゴシック"/>
      <family val="3"/>
      <charset val="128"/>
    </font>
    <font>
      <sz val="10"/>
      <color indexed="10"/>
      <name val="BIZ UDPゴシック"/>
      <family val="3"/>
      <charset val="128"/>
    </font>
    <font>
      <sz val="12"/>
      <name val="BIZ UDP明朝 Medium"/>
      <family val="1"/>
      <charset val="128"/>
    </font>
    <font>
      <sz val="20"/>
      <name val="ＭＳ Ｐゴシック"/>
      <family val="3"/>
      <charset val="128"/>
      <scheme val="minor"/>
    </font>
    <font>
      <sz val="20"/>
      <name val="ＭＳ Ｐゴシック"/>
      <family val="3"/>
      <charset val="128"/>
      <scheme val="major"/>
    </font>
    <font>
      <b/>
      <sz val="20"/>
      <color theme="0"/>
      <name val="BIZ UDPゴシック"/>
      <family val="3"/>
      <charset val="128"/>
    </font>
    <font>
      <sz val="16"/>
      <name val="ＭＳ Ｐゴシック"/>
      <family val="3"/>
      <charset val="128"/>
      <scheme val="minor"/>
    </font>
    <font>
      <sz val="11"/>
      <color theme="0"/>
      <name val="BIZ UDPゴシック"/>
      <family val="3"/>
      <charset val="128"/>
    </font>
    <font>
      <sz val="14"/>
      <name val="BIZ UD明朝 Medium"/>
      <family val="1"/>
      <charset val="128"/>
    </font>
    <font>
      <sz val="12"/>
      <name val="BIZ UD明朝 Medium"/>
      <family val="1"/>
      <charset val="128"/>
    </font>
    <font>
      <sz val="11"/>
      <name val="BIZ UD明朝 Medium"/>
      <family val="1"/>
      <charset val="128"/>
    </font>
    <font>
      <sz val="16"/>
      <name val="ＭＳ Ｐゴシック"/>
      <family val="3"/>
      <charset val="128"/>
      <scheme val="major"/>
    </font>
    <font>
      <sz val="11"/>
      <color theme="9" tint="-0.249977111117893"/>
      <name val="BIZ UDPゴシック"/>
      <family val="3"/>
      <charset val="128"/>
    </font>
    <font>
      <sz val="60"/>
      <name val="ＭＳ Ｐゴシック"/>
      <family val="3"/>
      <charset val="128"/>
    </font>
    <font>
      <sz val="16"/>
      <color rgb="FF0000FF"/>
      <name val="BIZ UDPゴシック"/>
      <family val="3"/>
      <charset val="128"/>
    </font>
    <font>
      <b/>
      <sz val="6"/>
      <name val="ＭＳ Ｐゴシック"/>
      <family val="3"/>
      <charset val="128"/>
    </font>
    <font>
      <sz val="16"/>
      <color theme="1"/>
      <name val="ＭＳ Ｐゴシック"/>
      <family val="3"/>
      <charset val="128"/>
      <scheme val="minor"/>
    </font>
    <font>
      <b/>
      <sz val="10"/>
      <name val="BIZ UDPゴシック"/>
      <family val="3"/>
      <charset val="128"/>
    </font>
    <font>
      <sz val="8"/>
      <name val="BIZ UDゴシック"/>
      <family val="3"/>
      <charset val="128"/>
    </font>
    <font>
      <u/>
      <sz val="20"/>
      <name val="BIZ UDPゴシック"/>
      <family val="3"/>
      <charset val="128"/>
    </font>
    <font>
      <sz val="10"/>
      <name val="ＭＳ Ｐゴシック"/>
      <family val="3"/>
      <charset val="128"/>
      <scheme val="minor"/>
    </font>
    <font>
      <b/>
      <sz val="16"/>
      <color rgb="FF0000FF"/>
      <name val="BIZ UDPゴシック"/>
      <family val="3"/>
      <charset val="128"/>
    </font>
  </fonts>
  <fills count="16">
    <fill>
      <patternFill patternType="none"/>
    </fill>
    <fill>
      <patternFill patternType="gray125"/>
    </fill>
    <fill>
      <patternFill patternType="solid">
        <fgColor theme="0" tint="-0.14999847407452621"/>
        <bgColor indexed="64"/>
      </patternFill>
    </fill>
    <fill>
      <patternFill patternType="solid">
        <fgColor rgb="FFE0E0E0"/>
        <bgColor indexed="64"/>
      </patternFill>
    </fill>
    <fill>
      <patternFill patternType="solid">
        <fgColor theme="0" tint="-0.249977111117893"/>
        <bgColor indexed="64"/>
      </patternFill>
    </fill>
    <fill>
      <patternFill patternType="solid">
        <fgColor rgb="FFCCFFFF"/>
        <bgColor indexed="64"/>
      </patternFill>
    </fill>
    <fill>
      <patternFill patternType="solid">
        <fgColor rgb="FFCCFFCC"/>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rgb="FF7030A0"/>
        <bgColor indexed="64"/>
      </patternFill>
    </fill>
    <fill>
      <patternFill patternType="solid">
        <fgColor theme="0" tint="-0.499984740745262"/>
        <bgColor indexed="64"/>
      </patternFill>
    </fill>
  </fills>
  <borders count="251">
    <border>
      <left/>
      <right/>
      <top/>
      <bottom/>
      <diagonal/>
    </border>
    <border>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diagonal/>
    </border>
    <border>
      <left/>
      <right style="thick">
        <color indexed="64"/>
      </right>
      <top style="thick">
        <color indexed="64"/>
      </top>
      <bottom/>
      <diagonal/>
    </border>
    <border>
      <left/>
      <right/>
      <top style="thin">
        <color indexed="64"/>
      </top>
      <bottom style="dotted">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style="thin">
        <color indexed="64"/>
      </right>
      <top/>
      <bottom/>
      <diagonal/>
    </border>
    <border>
      <left style="thick">
        <color indexed="64"/>
      </left>
      <right/>
      <top/>
      <bottom/>
      <diagonal/>
    </border>
    <border>
      <left/>
      <right/>
      <top style="thick">
        <color indexed="64"/>
      </top>
      <bottom/>
      <diagonal/>
    </border>
    <border>
      <left/>
      <right/>
      <top/>
      <bottom style="thick">
        <color indexed="64"/>
      </bottom>
      <diagonal/>
    </border>
    <border>
      <left style="thick">
        <color indexed="64"/>
      </left>
      <right/>
      <top style="thick">
        <color indexed="64"/>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right/>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style="dotted">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dotted">
        <color indexed="64"/>
      </top>
      <bottom/>
      <diagonal/>
    </border>
    <border>
      <left/>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bottom/>
      <diagonal/>
    </border>
    <border>
      <left/>
      <right/>
      <top/>
      <bottom style="dotted">
        <color indexed="64"/>
      </bottom>
      <diagonal/>
    </border>
    <border>
      <left/>
      <right style="thick">
        <color indexed="64"/>
      </right>
      <top/>
      <bottom style="dotted">
        <color indexed="64"/>
      </bottom>
      <diagonal/>
    </border>
    <border>
      <left style="thin">
        <color indexed="64"/>
      </left>
      <right/>
      <top/>
      <bottom/>
      <diagonal/>
    </border>
    <border>
      <left/>
      <right/>
      <top style="thin">
        <color indexed="64"/>
      </top>
      <bottom/>
      <diagonal/>
    </border>
    <border>
      <left style="thin">
        <color indexed="64"/>
      </left>
      <right/>
      <top style="thick">
        <color indexed="64"/>
      </top>
      <bottom/>
      <diagonal/>
    </border>
    <border>
      <left/>
      <right style="thin">
        <color indexed="64"/>
      </right>
      <top style="thick">
        <color indexed="64"/>
      </top>
      <bottom/>
      <diagonal/>
    </border>
    <border>
      <left style="dotted">
        <color indexed="64"/>
      </left>
      <right/>
      <top style="thin">
        <color indexed="64"/>
      </top>
      <bottom/>
      <diagonal/>
    </border>
    <border>
      <left style="dotted">
        <color indexed="64"/>
      </left>
      <right/>
      <top/>
      <bottom style="thick">
        <color indexed="64"/>
      </bottom>
      <diagonal/>
    </border>
    <border>
      <left/>
      <right style="thin">
        <color indexed="64"/>
      </right>
      <top/>
      <bottom style="thick">
        <color indexed="64"/>
      </bottom>
      <diagonal/>
    </border>
    <border>
      <left style="dotted">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style="thin">
        <color indexed="64"/>
      </left>
      <right/>
      <top/>
      <bottom style="thick">
        <color indexed="64"/>
      </bottom>
      <diagonal/>
    </border>
    <border>
      <left/>
      <right style="dotted">
        <color indexed="64"/>
      </right>
      <top/>
      <bottom style="thick">
        <color indexed="64"/>
      </bottom>
      <diagonal/>
    </border>
    <border>
      <left/>
      <right style="thick">
        <color indexed="64"/>
      </right>
      <top style="thin">
        <color indexed="64"/>
      </top>
      <bottom/>
      <diagonal/>
    </border>
    <border>
      <left/>
      <right style="thick">
        <color indexed="64"/>
      </right>
      <top style="dotted">
        <color indexed="64"/>
      </top>
      <bottom/>
      <diagonal/>
    </border>
    <border>
      <left/>
      <right style="dotted">
        <color indexed="64"/>
      </right>
      <top style="thick">
        <color indexed="64"/>
      </top>
      <bottom/>
      <diagonal/>
    </border>
    <border>
      <left/>
      <right style="dotted">
        <color indexed="64"/>
      </right>
      <top/>
      <bottom style="thin">
        <color indexed="64"/>
      </bottom>
      <diagonal/>
    </border>
    <border>
      <left style="dotted">
        <color indexed="64"/>
      </left>
      <right/>
      <top style="thick">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dotted">
        <color indexed="64"/>
      </top>
      <bottom style="dotted">
        <color indexed="64"/>
      </bottom>
      <diagonal/>
    </border>
    <border>
      <left style="thick">
        <color indexed="64"/>
      </left>
      <right/>
      <top style="thin">
        <color indexed="64"/>
      </top>
      <bottom/>
      <diagonal/>
    </border>
    <border>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n">
        <color indexed="64"/>
      </right>
      <top style="medium">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top style="hair">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hair">
        <color indexed="64"/>
      </bottom>
      <diagonal/>
    </border>
    <border>
      <left/>
      <right style="medium">
        <color indexed="64"/>
      </right>
      <top style="thin">
        <color indexed="64"/>
      </top>
      <bottom style="hair">
        <color indexed="64"/>
      </bottom>
      <diagonal/>
    </border>
    <border>
      <left/>
      <right/>
      <top style="thin">
        <color indexed="64"/>
      </top>
      <bottom style="medium">
        <color indexed="64"/>
      </bottom>
      <diagonal/>
    </border>
    <border>
      <left style="medium">
        <color indexed="64"/>
      </left>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uble">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hair">
        <color indexed="64"/>
      </bottom>
      <diagonal/>
    </border>
    <border>
      <left style="hair">
        <color indexed="64"/>
      </left>
      <right style="hair">
        <color indexed="64"/>
      </right>
      <top/>
      <bottom style="dotted">
        <color indexed="64"/>
      </bottom>
      <diagonal/>
    </border>
    <border>
      <left style="hair">
        <color indexed="64"/>
      </left>
      <right/>
      <top/>
      <bottom/>
      <diagonal/>
    </border>
    <border>
      <left/>
      <right style="hair">
        <color indexed="64"/>
      </right>
      <top/>
      <bottom/>
      <diagonal/>
    </border>
    <border>
      <left style="hair">
        <color indexed="64"/>
      </left>
      <right/>
      <top/>
      <bottom style="dotted">
        <color indexed="64"/>
      </bottom>
      <diagonal/>
    </border>
    <border>
      <left/>
      <right style="hair">
        <color indexed="64"/>
      </right>
      <top/>
      <bottom style="dotted">
        <color indexed="64"/>
      </bottom>
      <diagonal/>
    </border>
    <border>
      <left style="hair">
        <color indexed="64"/>
      </left>
      <right style="hair">
        <color indexed="64"/>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dotted">
        <color indexed="64"/>
      </left>
      <right style="dotted">
        <color indexed="64"/>
      </right>
      <top/>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thick">
        <color indexed="64"/>
      </right>
      <top style="medium">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dotted">
        <color indexed="64"/>
      </bottom>
      <diagonal/>
    </border>
    <border>
      <left/>
      <right style="thick">
        <color indexed="64"/>
      </right>
      <top style="dotted">
        <color indexed="64"/>
      </top>
      <bottom style="dotted">
        <color indexed="64"/>
      </bottom>
      <diagonal/>
    </border>
    <border>
      <left/>
      <right style="thick">
        <color indexed="64"/>
      </right>
      <top style="dotted">
        <color indexed="64"/>
      </top>
      <bottom style="medium">
        <color indexed="64"/>
      </bottom>
      <diagonal/>
    </border>
    <border>
      <left/>
      <right style="thick">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style="dotted">
        <color indexed="64"/>
      </top>
      <bottom style="thin">
        <color indexed="64"/>
      </bottom>
      <diagonal/>
    </border>
    <border>
      <left/>
      <right style="thick">
        <color indexed="64"/>
      </right>
      <top style="thin">
        <color indexed="64"/>
      </top>
      <bottom style="medium">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double">
        <color indexed="64"/>
      </top>
      <bottom/>
      <diagonal/>
    </border>
    <border>
      <left/>
      <right style="medium">
        <color indexed="64"/>
      </right>
      <top style="medium">
        <color indexed="64"/>
      </top>
      <bottom style="thick">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ck">
        <color indexed="64"/>
      </right>
      <top style="medium">
        <color indexed="64"/>
      </top>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bottom style="double">
        <color indexed="64"/>
      </bottom>
      <diagonal/>
    </border>
    <border>
      <left/>
      <right/>
      <top/>
      <bottom style="double">
        <color indexed="64"/>
      </bottom>
      <diagonal/>
    </border>
    <border>
      <left/>
      <right style="hair">
        <color indexed="64"/>
      </right>
      <top style="thick">
        <color indexed="64"/>
      </top>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style="thick">
        <color indexed="64"/>
      </right>
      <top style="thick">
        <color indexed="64"/>
      </top>
      <bottom style="thick">
        <color indexed="64"/>
      </bottom>
      <diagonal/>
    </border>
    <border>
      <left style="thin">
        <color indexed="64"/>
      </left>
      <right style="dotted">
        <color indexed="64"/>
      </right>
      <top style="thick">
        <color indexed="64"/>
      </top>
      <bottom style="thick">
        <color indexed="64"/>
      </bottom>
      <diagonal/>
    </border>
    <border>
      <left style="thin">
        <color indexed="64"/>
      </left>
      <right style="dotted">
        <color indexed="64"/>
      </right>
      <top style="dotted">
        <color indexed="64"/>
      </top>
      <bottom style="thick">
        <color indexed="64"/>
      </bottom>
      <diagonal/>
    </border>
    <border>
      <left style="thin">
        <color indexed="64"/>
      </left>
      <right style="thick">
        <color indexed="64"/>
      </right>
      <top style="dotted">
        <color indexed="64"/>
      </top>
      <bottom style="medium">
        <color indexed="64"/>
      </bottom>
      <diagonal/>
    </border>
    <border>
      <left style="thin">
        <color indexed="64"/>
      </left>
      <right style="thick">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tted">
        <color indexed="64"/>
      </right>
      <top style="dotted">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ck">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thick">
        <color indexed="64"/>
      </left>
      <right style="thin">
        <color indexed="64"/>
      </right>
      <top/>
      <bottom/>
      <diagonal/>
    </border>
    <border>
      <left style="thick">
        <color indexed="64"/>
      </left>
      <right style="thin">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thick">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thick">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ck">
        <color indexed="64"/>
      </right>
      <top style="dotted">
        <color indexed="64"/>
      </top>
      <bottom/>
      <diagonal/>
    </border>
    <border>
      <left style="thin">
        <color indexed="64"/>
      </left>
      <right style="dotted">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ck">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thick">
        <color indexed="64"/>
      </right>
      <top/>
      <bottom/>
      <diagonal/>
    </border>
    <border>
      <left style="thin">
        <color indexed="64"/>
      </left>
      <right style="thick">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medium">
        <color indexed="64"/>
      </top>
      <bottom style="thick">
        <color indexed="64"/>
      </bottom>
      <diagonal/>
    </border>
    <border>
      <left style="thin">
        <color indexed="64"/>
      </left>
      <right style="dotted">
        <color indexed="64"/>
      </right>
      <top style="medium">
        <color indexed="64"/>
      </top>
      <bottom style="thick">
        <color indexed="64"/>
      </bottom>
      <diagonal/>
    </border>
    <border>
      <left style="thin">
        <color indexed="64"/>
      </left>
      <right style="dotted">
        <color indexed="64"/>
      </right>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thin">
        <color indexed="64"/>
      </left>
      <right style="thick">
        <color indexed="64"/>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medium">
        <color indexed="64"/>
      </top>
      <bottom style="thick">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medium">
        <color indexed="64"/>
      </top>
      <bottom/>
      <diagonal/>
    </border>
    <border>
      <left style="thin">
        <color indexed="64"/>
      </left>
      <right style="thick">
        <color indexed="64"/>
      </right>
      <top style="dotted">
        <color indexed="64"/>
      </top>
      <bottom style="thin">
        <color indexed="64"/>
      </bottom>
      <diagonal/>
    </border>
    <border>
      <left/>
      <right/>
      <top style="hair">
        <color indexed="64"/>
      </top>
      <bottom style="medium">
        <color indexed="64"/>
      </bottom>
      <diagonal/>
    </border>
    <border diagonalDown="1">
      <left style="thick">
        <color indexed="64"/>
      </left>
      <right/>
      <top style="thick">
        <color indexed="64"/>
      </top>
      <bottom/>
      <diagonal style="thin">
        <color indexed="64"/>
      </diagonal>
    </border>
    <border diagonalDown="1">
      <left/>
      <right/>
      <top style="thick">
        <color indexed="64"/>
      </top>
      <bottom/>
      <diagonal style="thin">
        <color indexed="64"/>
      </diagonal>
    </border>
    <border diagonalDown="1">
      <left/>
      <right style="thin">
        <color indexed="64"/>
      </right>
      <top style="thick">
        <color indexed="64"/>
      </top>
      <bottom/>
      <diagonal style="thin">
        <color indexed="64"/>
      </diagonal>
    </border>
    <border diagonalDown="1">
      <left style="thick">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diagonalDown="1">
      <left style="thick">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right style="medium">
        <color indexed="64"/>
      </right>
      <top/>
      <bottom style="double">
        <color indexed="64"/>
      </bottom>
      <diagonal/>
    </border>
    <border>
      <left style="thin">
        <color indexed="64"/>
      </left>
      <right style="medium">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top/>
      <bottom style="medium">
        <color indexed="64"/>
      </bottom>
      <diagonal/>
    </border>
    <border>
      <left/>
      <right style="thin">
        <color indexed="64"/>
      </right>
      <top/>
      <bottom style="hair">
        <color indexed="64"/>
      </bottom>
      <diagonal/>
    </border>
    <border>
      <left style="thin">
        <color indexed="64"/>
      </left>
      <right style="hair">
        <color indexed="64"/>
      </right>
      <top/>
      <bottom style="medium">
        <color indexed="64"/>
      </bottom>
      <diagonal/>
    </border>
    <border>
      <left/>
      <right style="medium">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thick">
        <color indexed="64"/>
      </top>
      <bottom/>
      <diagonal/>
    </border>
    <border>
      <left/>
      <right/>
      <top style="double">
        <color auto="1"/>
      </top>
      <bottom/>
      <diagonal/>
    </border>
  </borders>
  <cellStyleXfs count="5">
    <xf numFmtId="0" fontId="0" fillId="0" borderId="0"/>
    <xf numFmtId="38" fontId="5" fillId="0" borderId="0" applyFont="0" applyFill="0" applyBorder="0" applyAlignment="0" applyProtection="0"/>
    <xf numFmtId="0" fontId="4" fillId="0" borderId="0">
      <alignment vertical="center"/>
    </xf>
    <xf numFmtId="0" fontId="3" fillId="0" borderId="0">
      <alignment vertical="center"/>
    </xf>
    <xf numFmtId="38" fontId="3" fillId="0" borderId="0" applyFont="0" applyFill="0" applyBorder="0" applyAlignment="0" applyProtection="0">
      <alignment vertical="center"/>
    </xf>
  </cellStyleXfs>
  <cellXfs count="1531">
    <xf numFmtId="0" fontId="0" fillId="0" borderId="0" xfId="0"/>
    <xf numFmtId="0" fontId="0" fillId="0" borderId="0" xfId="0" applyAlignment="1">
      <alignment vertical="center"/>
    </xf>
    <xf numFmtId="0" fontId="0" fillId="0" borderId="0" xfId="0" applyAlignment="1">
      <alignment horizontal="center" vertical="center"/>
    </xf>
    <xf numFmtId="0" fontId="12" fillId="0" borderId="0" xfId="0" applyFont="1" applyAlignment="1">
      <alignment vertical="center"/>
    </xf>
    <xf numFmtId="0" fontId="0" fillId="0" borderId="0" xfId="0" applyAlignment="1">
      <alignment vertical="top"/>
    </xf>
    <xf numFmtId="0" fontId="16" fillId="0" borderId="0" xfId="0" applyFont="1" applyAlignment="1">
      <alignment vertical="center"/>
    </xf>
    <xf numFmtId="0" fontId="0" fillId="0" borderId="22" xfId="0" applyBorder="1"/>
    <xf numFmtId="0" fontId="6" fillId="0" borderId="0" xfId="0" applyFont="1"/>
    <xf numFmtId="49" fontId="12" fillId="0" borderId="0" xfId="0" applyNumberFormat="1" applyFont="1" applyAlignment="1">
      <alignment vertical="center"/>
    </xf>
    <xf numFmtId="0" fontId="14" fillId="0" borderId="0" xfId="0" applyFont="1" applyAlignment="1">
      <alignment vertical="center"/>
    </xf>
    <xf numFmtId="0" fontId="14" fillId="0" borderId="0" xfId="0" applyFont="1"/>
    <xf numFmtId="0" fontId="0" fillId="0" borderId="20" xfId="0" applyBorder="1" applyAlignment="1">
      <alignment vertical="center"/>
    </xf>
    <xf numFmtId="0" fontId="0" fillId="0" borderId="28" xfId="0" applyBorder="1"/>
    <xf numFmtId="0" fontId="29" fillId="0" borderId="0" xfId="0" applyFont="1"/>
    <xf numFmtId="0" fontId="31" fillId="5" borderId="114" xfId="0" applyFont="1" applyFill="1" applyBorder="1" applyAlignment="1" applyProtection="1">
      <alignment horizontal="left" vertical="center" wrapText="1"/>
      <protection locked="0"/>
    </xf>
    <xf numFmtId="0" fontId="31" fillId="5" borderId="92" xfId="0" applyFont="1" applyFill="1" applyBorder="1" applyAlignment="1" applyProtection="1">
      <alignment horizontal="left" vertical="center" wrapText="1"/>
      <protection locked="0"/>
    </xf>
    <xf numFmtId="0" fontId="36" fillId="5" borderId="107" xfId="0" applyFont="1" applyFill="1" applyBorder="1" applyAlignment="1" applyProtection="1">
      <alignment horizontal="left" vertical="center"/>
      <protection locked="0"/>
    </xf>
    <xf numFmtId="0" fontId="29" fillId="0" borderId="96" xfId="0" applyFont="1" applyBorder="1" applyAlignment="1">
      <alignment horizontal="center" vertical="center" shrinkToFit="1"/>
    </xf>
    <xf numFmtId="0" fontId="36" fillId="5" borderId="116" xfId="0" applyFont="1" applyFill="1" applyBorder="1" applyAlignment="1" applyProtection="1">
      <alignment horizontal="left" vertical="center"/>
      <protection locked="0"/>
    </xf>
    <xf numFmtId="0" fontId="36" fillId="5" borderId="117" xfId="0" applyFont="1" applyFill="1" applyBorder="1" applyAlignment="1" applyProtection="1">
      <alignment horizontal="left" vertical="center"/>
      <protection locked="0"/>
    </xf>
    <xf numFmtId="0" fontId="35" fillId="5" borderId="107" xfId="0" applyFont="1" applyFill="1" applyBorder="1" applyAlignment="1" applyProtection="1">
      <alignment horizontal="left" vertical="center"/>
      <protection locked="0"/>
    </xf>
    <xf numFmtId="0" fontId="29" fillId="0" borderId="0" xfId="0" applyFont="1" applyAlignment="1">
      <alignment vertical="center"/>
    </xf>
    <xf numFmtId="0" fontId="35" fillId="6" borderId="107" xfId="0" applyFont="1" applyFill="1" applyBorder="1" applyAlignment="1" applyProtection="1">
      <alignment horizontal="left" vertical="center"/>
      <protection locked="0"/>
    </xf>
    <xf numFmtId="0" fontId="36" fillId="6" borderId="116" xfId="0" applyFont="1" applyFill="1" applyBorder="1" applyAlignment="1" applyProtection="1">
      <alignment horizontal="left" vertical="center"/>
      <protection locked="0"/>
    </xf>
    <xf numFmtId="0" fontId="36" fillId="6" borderId="117" xfId="0" applyFont="1" applyFill="1" applyBorder="1" applyAlignment="1" applyProtection="1">
      <alignment horizontal="left" vertical="center"/>
      <protection locked="0"/>
    </xf>
    <xf numFmtId="0" fontId="31" fillId="6" borderId="114" xfId="0" applyFont="1" applyFill="1" applyBorder="1" applyAlignment="1" applyProtection="1">
      <alignment horizontal="left" vertical="center" wrapText="1"/>
      <protection locked="0"/>
    </xf>
    <xf numFmtId="0" fontId="31" fillId="6" borderId="92" xfId="0" applyFont="1" applyFill="1" applyBorder="1" applyAlignment="1" applyProtection="1">
      <alignment horizontal="left" vertical="center" wrapText="1"/>
      <protection locked="0"/>
    </xf>
    <xf numFmtId="0" fontId="36" fillId="6" borderId="107" xfId="0" applyFont="1" applyFill="1" applyBorder="1" applyAlignment="1" applyProtection="1">
      <alignment horizontal="left" vertical="center"/>
      <protection locked="0"/>
    </xf>
    <xf numFmtId="0" fontId="31" fillId="8" borderId="114" xfId="0" applyFont="1" applyFill="1" applyBorder="1" applyAlignment="1" applyProtection="1">
      <alignment horizontal="left" vertical="center" wrapText="1"/>
      <protection locked="0"/>
    </xf>
    <xf numFmtId="0" fontId="31" fillId="8" borderId="92" xfId="0" applyFont="1" applyFill="1" applyBorder="1" applyAlignment="1" applyProtection="1">
      <alignment horizontal="left" vertical="center" wrapText="1"/>
      <protection locked="0"/>
    </xf>
    <xf numFmtId="0" fontId="36" fillId="8" borderId="107" xfId="0" applyFont="1" applyFill="1" applyBorder="1" applyAlignment="1" applyProtection="1">
      <alignment horizontal="left" vertical="center"/>
      <protection locked="0"/>
    </xf>
    <xf numFmtId="0" fontId="36" fillId="8" borderId="116" xfId="0" applyFont="1" applyFill="1" applyBorder="1" applyAlignment="1" applyProtection="1">
      <alignment horizontal="left" vertical="center"/>
      <protection locked="0"/>
    </xf>
    <xf numFmtId="0" fontId="36" fillId="8" borderId="117" xfId="0" applyFont="1" applyFill="1" applyBorder="1" applyAlignment="1" applyProtection="1">
      <alignment horizontal="left" vertical="center"/>
      <protection locked="0"/>
    </xf>
    <xf numFmtId="0" fontId="35" fillId="8" borderId="107" xfId="0" applyFont="1" applyFill="1" applyBorder="1" applyAlignment="1" applyProtection="1">
      <alignment horizontal="left" vertical="center"/>
      <protection locked="0"/>
    </xf>
    <xf numFmtId="0" fontId="29" fillId="0" borderId="81" xfId="0" applyFont="1" applyBorder="1"/>
    <xf numFmtId="0" fontId="48" fillId="5" borderId="115" xfId="0" applyFont="1" applyFill="1" applyBorder="1" applyAlignment="1" applyProtection="1">
      <alignment horizontal="left" vertical="center" wrapText="1"/>
      <protection locked="0"/>
    </xf>
    <xf numFmtId="0" fontId="48" fillId="6" borderId="115" xfId="0" applyFont="1" applyFill="1" applyBorder="1" applyAlignment="1" applyProtection="1">
      <alignment horizontal="left" vertical="center" wrapText="1"/>
      <protection locked="0"/>
    </xf>
    <xf numFmtId="0" fontId="48" fillId="8" borderId="115" xfId="0" applyFont="1" applyFill="1" applyBorder="1" applyAlignment="1" applyProtection="1">
      <alignment horizontal="left" vertical="center" wrapText="1"/>
      <protection locked="0"/>
    </xf>
    <xf numFmtId="0" fontId="48" fillId="5" borderId="92" xfId="0" applyFont="1" applyFill="1" applyBorder="1" applyAlignment="1" applyProtection="1">
      <alignment horizontal="left" vertical="center" wrapText="1"/>
      <protection locked="0"/>
    </xf>
    <xf numFmtId="0" fontId="48" fillId="6" borderId="92" xfId="0" applyFont="1" applyFill="1" applyBorder="1" applyAlignment="1" applyProtection="1">
      <alignment horizontal="left" vertical="center" wrapText="1"/>
      <protection locked="0"/>
    </xf>
    <xf numFmtId="0" fontId="48" fillId="8" borderId="92" xfId="0" applyFont="1" applyFill="1" applyBorder="1" applyAlignment="1" applyProtection="1">
      <alignment horizontal="left" vertical="center" wrapText="1"/>
      <protection locked="0"/>
    </xf>
    <xf numFmtId="0" fontId="31" fillId="0" borderId="105" xfId="0" applyFont="1" applyBorder="1" applyAlignment="1">
      <alignment horizontal="left" vertical="center"/>
    </xf>
    <xf numFmtId="0" fontId="48" fillId="5" borderId="107" xfId="0" applyFont="1" applyFill="1" applyBorder="1" applyAlignment="1" applyProtection="1">
      <alignment horizontal="left" vertical="center"/>
      <protection locked="0"/>
    </xf>
    <xf numFmtId="0" fontId="48" fillId="6" borderId="107" xfId="0" applyFont="1" applyFill="1" applyBorder="1" applyAlignment="1" applyProtection="1">
      <alignment horizontal="left" vertical="center"/>
      <protection locked="0"/>
    </xf>
    <xf numFmtId="0" fontId="48" fillId="8" borderId="107" xfId="0" applyFont="1" applyFill="1" applyBorder="1" applyAlignment="1" applyProtection="1">
      <alignment horizontal="left" vertical="center"/>
      <protection locked="0"/>
    </xf>
    <xf numFmtId="0" fontId="48" fillId="5" borderId="116" xfId="0" applyFont="1" applyFill="1" applyBorder="1" applyAlignment="1" applyProtection="1">
      <alignment horizontal="left" vertical="center"/>
      <protection locked="0"/>
    </xf>
    <xf numFmtId="0" fontId="48" fillId="6" borderId="116" xfId="0" applyFont="1" applyFill="1" applyBorder="1" applyAlignment="1" applyProtection="1">
      <alignment horizontal="left" vertical="center"/>
      <protection locked="0"/>
    </xf>
    <xf numFmtId="0" fontId="48" fillId="8" borderId="116" xfId="0" applyFont="1" applyFill="1" applyBorder="1" applyAlignment="1" applyProtection="1">
      <alignment horizontal="left" vertical="center"/>
      <protection locked="0"/>
    </xf>
    <xf numFmtId="49" fontId="48" fillId="5" borderId="107" xfId="0" applyNumberFormat="1" applyFont="1" applyFill="1" applyBorder="1" applyAlignment="1" applyProtection="1">
      <alignment horizontal="left" vertical="center"/>
      <protection locked="0"/>
    </xf>
    <xf numFmtId="49" fontId="48" fillId="5" borderId="106" xfId="0" applyNumberFormat="1" applyFont="1" applyFill="1" applyBorder="1" applyAlignment="1" applyProtection="1">
      <alignment vertical="center" shrinkToFit="1"/>
      <protection locked="0"/>
    </xf>
    <xf numFmtId="49" fontId="48" fillId="5" borderId="116" xfId="0" applyNumberFormat="1" applyFont="1" applyFill="1" applyBorder="1" applyAlignment="1" applyProtection="1">
      <alignment vertical="center" shrinkToFit="1"/>
      <protection locked="0"/>
    </xf>
    <xf numFmtId="49" fontId="48" fillId="5" borderId="117" xfId="0" applyNumberFormat="1" applyFont="1" applyFill="1" applyBorder="1" applyAlignment="1" applyProtection="1">
      <alignment vertical="center" shrinkToFit="1"/>
      <protection locked="0"/>
    </xf>
    <xf numFmtId="0" fontId="31" fillId="7" borderId="120" xfId="0" applyFont="1" applyFill="1" applyBorder="1" applyAlignment="1" applyProtection="1">
      <alignment horizontal="left" vertical="center" wrapText="1"/>
      <protection locked="0"/>
    </xf>
    <xf numFmtId="0" fontId="31" fillId="7" borderId="108" xfId="0" applyFont="1" applyFill="1" applyBorder="1" applyAlignment="1" applyProtection="1">
      <alignment horizontal="left" vertical="center" wrapText="1"/>
      <protection locked="0"/>
    </xf>
    <xf numFmtId="0" fontId="48" fillId="7" borderId="89" xfId="0" applyFont="1" applyFill="1" applyBorder="1" applyAlignment="1" applyProtection="1">
      <alignment horizontal="left" vertical="center" wrapText="1"/>
      <protection locked="0"/>
    </xf>
    <xf numFmtId="0" fontId="48" fillId="7" borderId="108" xfId="0" applyFont="1" applyFill="1" applyBorder="1" applyAlignment="1" applyProtection="1">
      <alignment horizontal="left" vertical="center" wrapText="1"/>
      <protection locked="0"/>
    </xf>
    <xf numFmtId="0" fontId="48" fillId="7" borderId="102" xfId="0" applyFont="1" applyFill="1" applyBorder="1" applyAlignment="1" applyProtection="1">
      <alignment horizontal="left" vertical="center"/>
      <protection locked="0"/>
    </xf>
    <xf numFmtId="0" fontId="48" fillId="7" borderId="105" xfId="0" applyFont="1" applyFill="1" applyBorder="1" applyAlignment="1" applyProtection="1">
      <alignment horizontal="left" vertical="center"/>
      <protection locked="0"/>
    </xf>
    <xf numFmtId="0" fontId="36" fillId="7" borderId="102" xfId="0" applyFont="1" applyFill="1" applyBorder="1" applyAlignment="1" applyProtection="1">
      <alignment horizontal="left" vertical="center"/>
      <protection locked="0"/>
    </xf>
    <xf numFmtId="0" fontId="36" fillId="7" borderId="105" xfId="0" applyFont="1" applyFill="1" applyBorder="1" applyAlignment="1" applyProtection="1">
      <alignment horizontal="left" vertical="center"/>
      <protection locked="0"/>
    </xf>
    <xf numFmtId="0" fontId="36" fillId="7" borderId="106" xfId="0" applyFont="1" applyFill="1" applyBorder="1" applyAlignment="1" applyProtection="1">
      <alignment horizontal="left" vertical="center"/>
      <protection locked="0"/>
    </xf>
    <xf numFmtId="49" fontId="48" fillId="6" borderId="107" xfId="0" applyNumberFormat="1" applyFont="1" applyFill="1" applyBorder="1" applyAlignment="1" applyProtection="1">
      <alignment horizontal="left" vertical="center"/>
      <protection locked="0"/>
    </xf>
    <xf numFmtId="49" fontId="48" fillId="6" borderId="106" xfId="0" applyNumberFormat="1" applyFont="1" applyFill="1" applyBorder="1" applyAlignment="1" applyProtection="1">
      <alignment vertical="center" shrinkToFit="1"/>
      <protection locked="0"/>
    </xf>
    <xf numFmtId="49" fontId="48" fillId="6" borderId="105" xfId="0" applyNumberFormat="1" applyFont="1" applyFill="1" applyBorder="1" applyAlignment="1" applyProtection="1">
      <alignment vertical="center" shrinkToFit="1"/>
      <protection locked="0"/>
    </xf>
    <xf numFmtId="49" fontId="48" fillId="8" borderId="106" xfId="0" applyNumberFormat="1" applyFont="1" applyFill="1" applyBorder="1" applyAlignment="1" applyProtection="1">
      <alignment vertical="center" shrinkToFit="1"/>
      <protection locked="0"/>
    </xf>
    <xf numFmtId="49" fontId="48" fillId="8" borderId="105" xfId="0" applyNumberFormat="1" applyFont="1" applyFill="1" applyBorder="1" applyAlignment="1" applyProtection="1">
      <alignment vertical="center" shrinkToFit="1"/>
      <protection locked="0"/>
    </xf>
    <xf numFmtId="49" fontId="48" fillId="8" borderId="107" xfId="0" applyNumberFormat="1" applyFont="1" applyFill="1" applyBorder="1" applyAlignment="1" applyProtection="1">
      <alignment horizontal="left" vertical="center"/>
      <protection locked="0"/>
    </xf>
    <xf numFmtId="49" fontId="48" fillId="7" borderId="102" xfId="0" applyNumberFormat="1" applyFont="1" applyFill="1" applyBorder="1" applyAlignment="1" applyProtection="1">
      <alignment horizontal="left" vertical="center"/>
      <protection locked="0"/>
    </xf>
    <xf numFmtId="49" fontId="48" fillId="7" borderId="106" xfId="0" applyNumberFormat="1" applyFont="1" applyFill="1" applyBorder="1" applyAlignment="1" applyProtection="1">
      <alignment vertical="center" shrinkToFit="1"/>
      <protection locked="0"/>
    </xf>
    <xf numFmtId="49" fontId="48" fillId="7" borderId="96" xfId="0" applyNumberFormat="1" applyFont="1" applyFill="1" applyBorder="1" applyAlignment="1" applyProtection="1">
      <alignment vertical="center" shrinkToFit="1"/>
      <protection locked="0"/>
    </xf>
    <xf numFmtId="49" fontId="48" fillId="7" borderId="97" xfId="0" applyNumberFormat="1" applyFont="1" applyFill="1" applyBorder="1" applyAlignment="1" applyProtection="1">
      <alignment vertical="center" shrinkToFit="1"/>
      <protection locked="0"/>
    </xf>
    <xf numFmtId="0" fontId="35" fillId="7" borderId="102" xfId="0" applyFont="1" applyFill="1" applyBorder="1" applyAlignment="1" applyProtection="1">
      <alignment horizontal="left" vertical="center"/>
      <protection locked="0"/>
    </xf>
    <xf numFmtId="0" fontId="7" fillId="0" borderId="129" xfId="0" applyFont="1" applyBorder="1" applyAlignment="1">
      <alignment vertical="center" wrapText="1"/>
    </xf>
    <xf numFmtId="0" fontId="29" fillId="4" borderId="0" xfId="0" applyFont="1" applyFill="1"/>
    <xf numFmtId="0" fontId="0" fillId="4" borderId="0" xfId="0" applyFill="1"/>
    <xf numFmtId="0" fontId="48" fillId="5" borderId="95" xfId="0" applyFont="1" applyFill="1" applyBorder="1" applyAlignment="1" applyProtection="1">
      <alignment horizontal="left" vertical="center" wrapText="1"/>
      <protection locked="0"/>
    </xf>
    <xf numFmtId="0" fontId="48" fillId="6" borderId="95" xfId="0" applyFont="1" applyFill="1" applyBorder="1" applyAlignment="1" applyProtection="1">
      <alignment horizontal="left" vertical="center" wrapText="1"/>
      <protection locked="0"/>
    </xf>
    <xf numFmtId="0" fontId="48" fillId="8" borderId="95" xfId="0" applyFont="1" applyFill="1" applyBorder="1" applyAlignment="1" applyProtection="1">
      <alignment horizontal="left" vertical="center" wrapText="1"/>
      <protection locked="0"/>
    </xf>
    <xf numFmtId="0" fontId="48" fillId="7" borderId="104" xfId="0" applyFont="1" applyFill="1" applyBorder="1" applyAlignment="1" applyProtection="1">
      <alignment horizontal="left" vertical="center" wrapText="1"/>
      <protection locked="0"/>
    </xf>
    <xf numFmtId="0" fontId="31" fillId="5" borderId="101" xfId="0" applyFont="1" applyFill="1" applyBorder="1" applyAlignment="1" applyProtection="1">
      <alignment horizontal="left" vertical="center" wrapText="1"/>
      <protection locked="0"/>
    </xf>
    <xf numFmtId="0" fontId="31" fillId="6" borderId="101" xfId="0" applyFont="1" applyFill="1" applyBorder="1" applyAlignment="1" applyProtection="1">
      <alignment horizontal="left" vertical="center" wrapText="1"/>
      <protection locked="0"/>
    </xf>
    <xf numFmtId="0" fontId="31" fillId="8" borderId="101" xfId="0" applyFont="1" applyFill="1" applyBorder="1" applyAlignment="1" applyProtection="1">
      <alignment horizontal="left" vertical="center" wrapText="1"/>
      <protection locked="0"/>
    </xf>
    <xf numFmtId="0" fontId="31" fillId="7" borderId="103" xfId="0" applyFont="1" applyFill="1" applyBorder="1" applyAlignment="1" applyProtection="1">
      <alignment horizontal="left" vertical="center" wrapText="1"/>
      <protection locked="0"/>
    </xf>
    <xf numFmtId="0" fontId="29" fillId="0" borderId="118" xfId="0" applyFont="1" applyBorder="1" applyAlignment="1">
      <alignment horizontal="center" vertical="center" shrinkToFit="1"/>
    </xf>
    <xf numFmtId="0" fontId="31" fillId="0" borderId="147" xfId="0" applyFont="1" applyBorder="1" applyAlignment="1">
      <alignment horizontal="left" vertical="center"/>
    </xf>
    <xf numFmtId="0" fontId="31" fillId="6" borderId="148" xfId="0" applyFont="1" applyFill="1" applyBorder="1" applyAlignment="1" applyProtection="1">
      <alignment horizontal="left" vertical="center" wrapText="1"/>
      <protection locked="0"/>
    </xf>
    <xf numFmtId="0" fontId="31" fillId="8" borderId="148" xfId="0" applyFont="1" applyFill="1" applyBorder="1" applyAlignment="1" applyProtection="1">
      <alignment horizontal="left" vertical="center" wrapText="1"/>
      <protection locked="0"/>
    </xf>
    <xf numFmtId="0" fontId="31" fillId="0" borderId="146" xfId="0" applyFont="1" applyBorder="1" applyAlignment="1">
      <alignment horizontal="left" vertical="center"/>
    </xf>
    <xf numFmtId="0" fontId="29" fillId="0" borderId="151" xfId="0" applyFont="1" applyBorder="1" applyAlignment="1">
      <alignment vertical="center"/>
    </xf>
    <xf numFmtId="0" fontId="35" fillId="5" borderId="95" xfId="0" applyFont="1" applyFill="1" applyBorder="1" applyAlignment="1" applyProtection="1">
      <alignment horizontal="left" vertical="center"/>
      <protection locked="0"/>
    </xf>
    <xf numFmtId="0" fontId="35" fillId="6" borderId="95" xfId="0" applyFont="1" applyFill="1" applyBorder="1" applyAlignment="1" applyProtection="1">
      <alignment horizontal="left" vertical="center"/>
      <protection locked="0"/>
    </xf>
    <xf numFmtId="0" fontId="35" fillId="8" borderId="95" xfId="0" applyFont="1" applyFill="1" applyBorder="1" applyAlignment="1" applyProtection="1">
      <alignment horizontal="left" vertical="center"/>
      <protection locked="0"/>
    </xf>
    <xf numFmtId="0" fontId="35" fillId="7" borderId="104" xfId="0" applyFont="1" applyFill="1" applyBorder="1" applyAlignment="1" applyProtection="1">
      <alignment horizontal="left" vertical="center"/>
      <protection locked="0"/>
    </xf>
    <xf numFmtId="0" fontId="29" fillId="0" borderId="152" xfId="0" applyFont="1" applyBorder="1" applyAlignment="1">
      <alignment horizontal="center" vertical="center" shrinkToFit="1"/>
    </xf>
    <xf numFmtId="0" fontId="31" fillId="0" borderId="154" xfId="0" applyFont="1" applyBorder="1" applyAlignment="1">
      <alignment horizontal="left" vertical="center"/>
    </xf>
    <xf numFmtId="0" fontId="29" fillId="0" borderId="106" xfId="0" applyFont="1" applyBorder="1" applyAlignment="1">
      <alignment vertical="center"/>
    </xf>
    <xf numFmtId="0" fontId="31" fillId="7" borderId="148" xfId="0" applyFont="1" applyFill="1" applyBorder="1" applyAlignment="1" applyProtection="1">
      <alignment horizontal="left" vertical="center" wrapText="1"/>
      <protection locked="0"/>
    </xf>
    <xf numFmtId="0" fontId="31" fillId="5" borderId="155" xfId="0" applyFont="1" applyFill="1" applyBorder="1" applyAlignment="1" applyProtection="1">
      <alignment horizontal="left" vertical="center" wrapText="1"/>
      <protection locked="0"/>
    </xf>
    <xf numFmtId="0" fontId="31" fillId="7" borderId="79" xfId="0" applyFont="1" applyFill="1" applyBorder="1" applyAlignment="1" applyProtection="1">
      <alignment horizontal="left" vertical="center" wrapText="1"/>
      <protection locked="0"/>
    </xf>
    <xf numFmtId="0" fontId="29" fillId="0" borderId="106" xfId="0" applyFont="1" applyBorder="1" applyAlignment="1">
      <alignment horizontal="left" vertical="center" wrapText="1"/>
    </xf>
    <xf numFmtId="0" fontId="31" fillId="5" borderId="90" xfId="0" applyFont="1" applyFill="1" applyBorder="1" applyAlignment="1" applyProtection="1">
      <alignment horizontal="left" vertical="center" wrapText="1"/>
      <protection locked="0"/>
    </xf>
    <xf numFmtId="0" fontId="34" fillId="4" borderId="160" xfId="0" applyFont="1" applyFill="1" applyBorder="1" applyAlignment="1" applyProtection="1">
      <alignment horizontal="left" vertical="center"/>
      <protection locked="0"/>
    </xf>
    <xf numFmtId="0" fontId="34" fillId="4" borderId="161" xfId="0" applyFont="1" applyFill="1" applyBorder="1" applyAlignment="1" applyProtection="1">
      <alignment horizontal="left" vertical="center"/>
      <protection locked="0"/>
    </xf>
    <xf numFmtId="0" fontId="31" fillId="6" borderId="90" xfId="0" applyFont="1" applyFill="1" applyBorder="1" applyAlignment="1" applyProtection="1">
      <alignment horizontal="left" vertical="center" wrapText="1"/>
      <protection locked="0"/>
    </xf>
    <xf numFmtId="0" fontId="31" fillId="8" borderId="90" xfId="0" applyFont="1" applyFill="1" applyBorder="1" applyAlignment="1" applyProtection="1">
      <alignment horizontal="left" vertical="center" wrapText="1"/>
      <protection locked="0"/>
    </xf>
    <xf numFmtId="0" fontId="31" fillId="4" borderId="79" xfId="0" applyFont="1" applyFill="1" applyBorder="1" applyAlignment="1" applyProtection="1">
      <alignment horizontal="left" vertical="center" wrapText="1"/>
      <protection locked="0"/>
    </xf>
    <xf numFmtId="0" fontId="31" fillId="4" borderId="80" xfId="0" applyFont="1" applyFill="1" applyBorder="1" applyAlignment="1" applyProtection="1">
      <alignment horizontal="left" vertical="center" wrapText="1"/>
      <protection locked="0"/>
    </xf>
    <xf numFmtId="0" fontId="31" fillId="7" borderId="79" xfId="0" applyFont="1" applyFill="1" applyBorder="1" applyAlignment="1" applyProtection="1">
      <alignment horizontal="left" vertical="center"/>
      <protection locked="0"/>
    </xf>
    <xf numFmtId="0" fontId="31" fillId="5" borderId="101" xfId="0" applyFont="1" applyFill="1" applyBorder="1" applyAlignment="1">
      <alignment horizontal="left" vertical="center"/>
    </xf>
    <xf numFmtId="0" fontId="31" fillId="5" borderId="103" xfId="0" applyFont="1" applyFill="1" applyBorder="1" applyAlignment="1">
      <alignment horizontal="left" vertical="center"/>
    </xf>
    <xf numFmtId="0" fontId="41" fillId="0" borderId="42" xfId="0" applyFont="1" applyBorder="1" applyAlignment="1">
      <alignment horizontal="right" vertical="center" wrapText="1" shrinkToFit="1"/>
    </xf>
    <xf numFmtId="0" fontId="41" fillId="0" borderId="0" xfId="0" applyFont="1" applyAlignment="1">
      <alignment horizontal="right" vertical="center" wrapText="1" shrinkToFit="1"/>
    </xf>
    <xf numFmtId="0" fontId="41" fillId="0" borderId="123" xfId="0" applyFont="1" applyBorder="1" applyAlignment="1">
      <alignment horizontal="right" vertical="center" wrapText="1" shrinkToFit="1"/>
    </xf>
    <xf numFmtId="0" fontId="41" fillId="0" borderId="0" xfId="0" applyFont="1" applyAlignment="1">
      <alignment horizontal="left" vertical="center" wrapText="1" shrinkToFit="1"/>
    </xf>
    <xf numFmtId="0" fontId="41" fillId="0" borderId="20" xfId="0" applyFont="1" applyBorder="1" applyAlignment="1">
      <alignment horizontal="left" vertical="center" wrapText="1" shrinkToFit="1"/>
    </xf>
    <xf numFmtId="0" fontId="41" fillId="0" borderId="9" xfId="0" applyFont="1" applyBorder="1" applyAlignment="1">
      <alignment horizontal="right" vertical="center" wrapText="1" shrinkToFit="1"/>
    </xf>
    <xf numFmtId="0" fontId="41" fillId="0" borderId="28" xfId="0" applyFont="1" applyBorder="1" applyAlignment="1">
      <alignment horizontal="right" vertical="center" wrapText="1" shrinkToFit="1"/>
    </xf>
    <xf numFmtId="0" fontId="41" fillId="0" borderId="165" xfId="0" applyFont="1" applyBorder="1" applyAlignment="1">
      <alignment horizontal="right" vertical="center" wrapText="1" shrinkToFit="1"/>
    </xf>
    <xf numFmtId="0" fontId="41" fillId="0" borderId="28" xfId="0" applyFont="1" applyBorder="1" applyAlignment="1">
      <alignment horizontal="left" vertical="center" wrapText="1" shrinkToFit="1"/>
    </xf>
    <xf numFmtId="0" fontId="41" fillId="0" borderId="10" xfId="0" applyFont="1" applyBorder="1" applyAlignment="1">
      <alignment horizontal="left" vertical="center" wrapText="1" shrinkToFit="1"/>
    </xf>
    <xf numFmtId="0" fontId="42" fillId="0" borderId="123" xfId="0" applyFont="1" applyBorder="1" applyAlignment="1">
      <alignment horizontal="right" vertical="center" shrinkToFit="1"/>
    </xf>
    <xf numFmtId="0" fontId="42" fillId="0" borderId="0" xfId="0" applyFont="1" applyAlignment="1">
      <alignment horizontal="left" vertical="center" shrinkToFit="1"/>
    </xf>
    <xf numFmtId="0" fontId="42" fillId="0" borderId="165" xfId="0" applyFont="1" applyBorder="1" applyAlignment="1">
      <alignment horizontal="right" vertical="center" shrinkToFit="1"/>
    </xf>
    <xf numFmtId="0" fontId="42" fillId="0" borderId="9"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0" xfId="0" applyFont="1" applyBorder="1" applyAlignment="1">
      <alignment horizontal="center" vertical="center" wrapText="1"/>
    </xf>
    <xf numFmtId="0" fontId="29" fillId="11" borderId="0" xfId="0" applyFont="1" applyFill="1"/>
    <xf numFmtId="0" fontId="40" fillId="5" borderId="127" xfId="0" applyFont="1" applyFill="1" applyBorder="1" applyAlignment="1" applyProtection="1">
      <alignment horizontal="center"/>
      <protection locked="0"/>
    </xf>
    <xf numFmtId="0" fontId="3" fillId="0" borderId="0" xfId="3">
      <alignment vertical="center"/>
    </xf>
    <xf numFmtId="0" fontId="6" fillId="0" borderId="0" xfId="3" applyFont="1">
      <alignment vertical="center"/>
    </xf>
    <xf numFmtId="0" fontId="3" fillId="0" borderId="0" xfId="3" applyAlignment="1">
      <alignment horizontal="center" vertical="center"/>
    </xf>
    <xf numFmtId="179" fontId="8" fillId="0" borderId="0" xfId="4" applyNumberFormat="1" applyFont="1" applyBorder="1" applyAlignment="1" applyProtection="1">
      <alignment horizontal="right" vertical="center"/>
    </xf>
    <xf numFmtId="180" fontId="8" fillId="0" borderId="188" xfId="4" applyNumberFormat="1" applyFont="1" applyFill="1" applyBorder="1" applyAlignment="1" applyProtection="1">
      <alignment horizontal="right" vertical="center"/>
      <protection locked="0"/>
    </xf>
    <xf numFmtId="0" fontId="7" fillId="0" borderId="0" xfId="3" applyFont="1">
      <alignment vertical="center"/>
    </xf>
    <xf numFmtId="180" fontId="8" fillId="0" borderId="172" xfId="4" applyNumberFormat="1" applyFont="1" applyFill="1" applyBorder="1" applyAlignment="1" applyProtection="1">
      <alignment horizontal="right" vertical="center"/>
    </xf>
    <xf numFmtId="180" fontId="8" fillId="0" borderId="173" xfId="4" applyNumberFormat="1" applyFont="1" applyFill="1" applyBorder="1" applyAlignment="1" applyProtection="1">
      <alignment horizontal="right" vertical="center"/>
    </xf>
    <xf numFmtId="180" fontId="8" fillId="3" borderId="172" xfId="4" applyNumberFormat="1" applyFont="1" applyFill="1" applyBorder="1" applyAlignment="1" applyProtection="1">
      <alignment horizontal="right" vertical="center"/>
    </xf>
    <xf numFmtId="180" fontId="8" fillId="0" borderId="171" xfId="4" applyNumberFormat="1" applyFont="1" applyFill="1" applyBorder="1" applyAlignment="1" applyProtection="1">
      <alignment horizontal="right" vertical="center"/>
    </xf>
    <xf numFmtId="180" fontId="8" fillId="0" borderId="170" xfId="4" applyNumberFormat="1" applyFont="1" applyFill="1" applyBorder="1" applyAlignment="1" applyProtection="1">
      <alignment horizontal="right" vertical="center"/>
    </xf>
    <xf numFmtId="180" fontId="8" fillId="0" borderId="169" xfId="4" applyNumberFormat="1" applyFont="1" applyFill="1" applyBorder="1" applyAlignment="1" applyProtection="1">
      <alignment horizontal="right" vertical="center"/>
    </xf>
    <xf numFmtId="0" fontId="43" fillId="0" borderId="123" xfId="0" applyFont="1" applyBorder="1" applyAlignment="1">
      <alignment horizontal="right" vertical="center" shrinkToFit="1"/>
    </xf>
    <xf numFmtId="0" fontId="43" fillId="0" borderId="0" xfId="0" applyFont="1" applyAlignment="1">
      <alignment horizontal="left" vertical="center" shrinkToFit="1"/>
    </xf>
    <xf numFmtId="0" fontId="29" fillId="12" borderId="0" xfId="0" applyFont="1" applyFill="1"/>
    <xf numFmtId="0" fontId="36" fillId="13" borderId="116" xfId="0" applyFont="1" applyFill="1" applyBorder="1" applyAlignment="1" applyProtection="1">
      <alignment horizontal="left" vertical="center"/>
      <protection locked="0"/>
    </xf>
    <xf numFmtId="0" fontId="36" fillId="13" borderId="105" xfId="0" applyFont="1" applyFill="1" applyBorder="1" applyAlignment="1" applyProtection="1">
      <alignment horizontal="left" vertical="center"/>
      <protection locked="0"/>
    </xf>
    <xf numFmtId="0" fontId="31" fillId="13" borderId="90" xfId="0" applyFont="1" applyFill="1" applyBorder="1" applyAlignment="1" applyProtection="1">
      <alignment horizontal="left" vertical="center" wrapText="1"/>
      <protection locked="0"/>
    </xf>
    <xf numFmtId="0" fontId="31" fillId="13" borderId="109" xfId="0" applyFont="1" applyFill="1" applyBorder="1" applyAlignment="1" applyProtection="1">
      <alignment horizontal="left" vertical="center" wrapText="1"/>
      <protection locked="0"/>
    </xf>
    <xf numFmtId="0" fontId="31" fillId="13" borderId="79" xfId="0" applyFont="1" applyFill="1" applyBorder="1" applyAlignment="1" applyProtection="1">
      <alignment horizontal="left" vertical="center" wrapText="1"/>
      <protection locked="0"/>
    </xf>
    <xf numFmtId="0" fontId="31" fillId="13" borderId="116" xfId="0" applyFont="1" applyFill="1" applyBorder="1" applyAlignment="1" applyProtection="1">
      <alignment horizontal="left" vertical="center"/>
      <protection locked="0"/>
    </xf>
    <xf numFmtId="0" fontId="31" fillId="13" borderId="105" xfId="0" applyFont="1" applyFill="1" applyBorder="1" applyAlignment="1" applyProtection="1">
      <alignment horizontal="left" vertical="center"/>
      <protection locked="0"/>
    </xf>
    <xf numFmtId="0" fontId="31" fillId="13" borderId="153" xfId="0" applyFont="1" applyFill="1" applyBorder="1" applyAlignment="1" applyProtection="1">
      <alignment horizontal="left" vertical="center"/>
      <protection locked="0"/>
    </xf>
    <xf numFmtId="0" fontId="31" fillId="13" borderId="154" xfId="0" applyFont="1" applyFill="1" applyBorder="1" applyAlignment="1" applyProtection="1">
      <alignment horizontal="left" vertical="center"/>
      <protection locked="0"/>
    </xf>
    <xf numFmtId="0" fontId="31" fillId="13" borderId="117" xfId="0" applyFont="1" applyFill="1" applyBorder="1" applyAlignment="1" applyProtection="1">
      <alignment horizontal="left" vertical="center" wrapText="1"/>
      <protection locked="0"/>
    </xf>
    <xf numFmtId="0" fontId="31" fillId="13" borderId="106" xfId="0" applyFont="1" applyFill="1" applyBorder="1" applyAlignment="1" applyProtection="1">
      <alignment horizontal="left" vertical="center" wrapText="1"/>
      <protection locked="0"/>
    </xf>
    <xf numFmtId="0" fontId="77" fillId="5" borderId="0" xfId="0" applyFont="1" applyFill="1"/>
    <xf numFmtId="0" fontId="77" fillId="6" borderId="0" xfId="0" applyFont="1" applyFill="1"/>
    <xf numFmtId="0" fontId="77" fillId="8" borderId="0" xfId="0" applyFont="1" applyFill="1"/>
    <xf numFmtId="0" fontId="77" fillId="7" borderId="0" xfId="0" applyFont="1" applyFill="1"/>
    <xf numFmtId="0" fontId="78" fillId="10" borderId="0" xfId="0" applyFont="1" applyFill="1"/>
    <xf numFmtId="14" fontId="78" fillId="5" borderId="0" xfId="0" applyNumberFormat="1" applyFont="1" applyFill="1" applyAlignment="1">
      <alignment shrinkToFit="1"/>
    </xf>
    <xf numFmtId="14" fontId="78" fillId="6" borderId="0" xfId="0" applyNumberFormat="1" applyFont="1" applyFill="1" applyAlignment="1">
      <alignment shrinkToFit="1"/>
    </xf>
    <xf numFmtId="14" fontId="78" fillId="8" borderId="0" xfId="0" applyNumberFormat="1" applyFont="1" applyFill="1" applyAlignment="1">
      <alignment shrinkToFit="1"/>
    </xf>
    <xf numFmtId="14" fontId="78" fillId="7" borderId="0" xfId="0" applyNumberFormat="1" applyFont="1" applyFill="1" applyAlignment="1">
      <alignment shrinkToFit="1"/>
    </xf>
    <xf numFmtId="0" fontId="78" fillId="5" borderId="0" xfId="0" applyFont="1" applyFill="1"/>
    <xf numFmtId="0" fontId="78" fillId="6" borderId="0" xfId="0" applyFont="1" applyFill="1"/>
    <xf numFmtId="0" fontId="78" fillId="8" borderId="0" xfId="0" applyFont="1" applyFill="1"/>
    <xf numFmtId="0" fontId="78" fillId="7" borderId="0" xfId="0" applyFont="1" applyFill="1"/>
    <xf numFmtId="0" fontId="78" fillId="0" borderId="0" xfId="0" applyFont="1"/>
    <xf numFmtId="0" fontId="29" fillId="0" borderId="90" xfId="0" applyFont="1" applyBorder="1"/>
    <xf numFmtId="0" fontId="29" fillId="0" borderId="91" xfId="0" applyFont="1" applyBorder="1"/>
    <xf numFmtId="0" fontId="79" fillId="14" borderId="0" xfId="0" applyFont="1" applyFill="1"/>
    <xf numFmtId="0" fontId="29" fillId="0" borderId="85" xfId="0" applyFont="1" applyBorder="1"/>
    <xf numFmtId="0" fontId="29" fillId="0" borderId="86" xfId="0" applyFont="1" applyBorder="1"/>
    <xf numFmtId="0" fontId="79" fillId="10" borderId="17" xfId="0" applyFont="1" applyFill="1" applyBorder="1"/>
    <xf numFmtId="0" fontId="80" fillId="0" borderId="83" xfId="0" applyFont="1" applyBorder="1"/>
    <xf numFmtId="0" fontId="80" fillId="0" borderId="82" xfId="0" applyFont="1" applyBorder="1"/>
    <xf numFmtId="0" fontId="80" fillId="0" borderId="84" xfId="0" applyFont="1" applyBorder="1"/>
    <xf numFmtId="0" fontId="29" fillId="0" borderId="83" xfId="0" applyFont="1" applyBorder="1"/>
    <xf numFmtId="0" fontId="29" fillId="0" borderId="82" xfId="0" applyFont="1" applyBorder="1"/>
    <xf numFmtId="0" fontId="29" fillId="0" borderId="84" xfId="0" applyFont="1" applyBorder="1"/>
    <xf numFmtId="0" fontId="29" fillId="14" borderId="0" xfId="0" applyFont="1" applyFill="1"/>
    <xf numFmtId="0" fontId="29" fillId="14" borderId="17" xfId="0" applyFont="1" applyFill="1" applyBorder="1"/>
    <xf numFmtId="0" fontId="29" fillId="0" borderId="84" xfId="0" applyFont="1" applyBorder="1" applyAlignment="1">
      <alignment horizontal="right" shrinkToFit="1"/>
    </xf>
    <xf numFmtId="0" fontId="29" fillId="0" borderId="91" xfId="0" applyFont="1" applyBorder="1" applyAlignment="1">
      <alignment horizontal="right" shrinkToFit="1"/>
    </xf>
    <xf numFmtId="0" fontId="29" fillId="0" borderId="17" xfId="0" applyFont="1" applyBorder="1"/>
    <xf numFmtId="0" fontId="14" fillId="0" borderId="44" xfId="0" applyFont="1" applyBorder="1" applyAlignment="1">
      <alignment horizontal="center" vertical="center" wrapText="1"/>
    </xf>
    <xf numFmtId="0" fontId="14" fillId="0" borderId="14" xfId="0" applyFont="1" applyBorder="1" applyAlignment="1">
      <alignment horizontal="center" vertical="center" wrapText="1"/>
    </xf>
    <xf numFmtId="180" fontId="85" fillId="0" borderId="0" xfId="0" applyNumberFormat="1" applyFont="1" applyAlignment="1">
      <alignment vertical="center"/>
    </xf>
    <xf numFmtId="180" fontId="85" fillId="0" borderId="28" xfId="0" applyNumberFormat="1" applyFont="1" applyBorder="1" applyAlignment="1">
      <alignment vertical="center"/>
    </xf>
    <xf numFmtId="180" fontId="86" fillId="0" borderId="0" xfId="0" applyNumberFormat="1" applyFont="1" applyAlignment="1">
      <alignment vertical="center"/>
    </xf>
    <xf numFmtId="0" fontId="34" fillId="4" borderId="115" xfId="0" applyFont="1" applyFill="1" applyBorder="1" applyAlignment="1" applyProtection="1">
      <alignment horizontal="left" vertical="center"/>
      <protection locked="0"/>
    </xf>
    <xf numFmtId="0" fontId="34" fillId="4" borderId="89" xfId="0" applyFont="1" applyFill="1" applyBorder="1" applyAlignment="1" applyProtection="1">
      <alignment horizontal="left" vertical="center"/>
      <protection locked="0"/>
    </xf>
    <xf numFmtId="0" fontId="34" fillId="4" borderId="92" xfId="0" applyFont="1" applyFill="1" applyBorder="1" applyAlignment="1" applyProtection="1">
      <alignment horizontal="left" vertical="center"/>
      <protection locked="0"/>
    </xf>
    <xf numFmtId="0" fontId="34" fillId="4" borderId="108" xfId="0" applyFont="1" applyFill="1" applyBorder="1" applyAlignment="1" applyProtection="1">
      <alignment horizontal="left" vertical="center"/>
      <protection locked="0"/>
    </xf>
    <xf numFmtId="180" fontId="88" fillId="0" borderId="8" xfId="1" applyNumberFormat="1" applyFont="1" applyFill="1" applyBorder="1" applyAlignment="1" applyProtection="1">
      <alignment horizontal="right" vertical="center"/>
    </xf>
    <xf numFmtId="180" fontId="88" fillId="0" borderId="1" xfId="1" applyNumberFormat="1" applyFont="1" applyFill="1" applyBorder="1" applyAlignment="1" applyProtection="1">
      <alignment horizontal="right" vertical="center"/>
    </xf>
    <xf numFmtId="180" fontId="88" fillId="0" borderId="4" xfId="1" applyNumberFormat="1" applyFont="1" applyFill="1" applyBorder="1" applyAlignment="1" applyProtection="1">
      <alignment horizontal="right" vertical="center"/>
    </xf>
    <xf numFmtId="0" fontId="89" fillId="14" borderId="0" xfId="0" applyFont="1" applyFill="1" applyAlignment="1">
      <alignment shrinkToFit="1"/>
    </xf>
    <xf numFmtId="0" fontId="29" fillId="0" borderId="0" xfId="0" applyFont="1" applyAlignment="1">
      <alignment horizontal="center"/>
    </xf>
    <xf numFmtId="38" fontId="90" fillId="0" borderId="182" xfId="1" applyFont="1" applyFill="1" applyBorder="1" applyAlignment="1" applyProtection="1">
      <alignment horizontal="right" vertical="center"/>
    </xf>
    <xf numFmtId="38" fontId="90" fillId="0" borderId="181" xfId="1" applyFont="1" applyFill="1" applyBorder="1" applyAlignment="1" applyProtection="1">
      <alignment horizontal="right" vertical="center"/>
    </xf>
    <xf numFmtId="38" fontId="90" fillId="5" borderId="184" xfId="1" applyFont="1" applyFill="1" applyBorder="1" applyAlignment="1" applyProtection="1">
      <alignment horizontal="right" vertical="center"/>
      <protection locked="0"/>
    </xf>
    <xf numFmtId="38" fontId="90" fillId="6" borderId="178" xfId="1" applyFont="1" applyFill="1" applyBorder="1" applyAlignment="1" applyProtection="1">
      <alignment horizontal="right" vertical="center"/>
      <protection locked="0"/>
    </xf>
    <xf numFmtId="38" fontId="90" fillId="8" borderId="178" xfId="1" applyFont="1" applyFill="1" applyBorder="1" applyAlignment="1" applyProtection="1">
      <alignment horizontal="right" vertical="center"/>
      <protection locked="0"/>
    </xf>
    <xf numFmtId="38" fontId="90" fillId="7" borderId="200" xfId="1" applyFont="1" applyFill="1" applyBorder="1" applyAlignment="1" applyProtection="1">
      <alignment horizontal="right" vertical="center"/>
      <protection locked="0"/>
    </xf>
    <xf numFmtId="38" fontId="90" fillId="5" borderId="178" xfId="1" applyFont="1" applyFill="1" applyBorder="1" applyAlignment="1" applyProtection="1">
      <alignment horizontal="right" vertical="center"/>
      <protection locked="0"/>
    </xf>
    <xf numFmtId="38" fontId="90" fillId="7" borderId="177" xfId="1" applyFont="1" applyFill="1" applyBorder="1" applyAlignment="1" applyProtection="1">
      <alignment horizontal="right" vertical="center"/>
      <protection locked="0"/>
    </xf>
    <xf numFmtId="38" fontId="90" fillId="6" borderId="203" xfId="1" applyFont="1" applyFill="1" applyBorder="1" applyAlignment="1" applyProtection="1">
      <alignment horizontal="right" vertical="center"/>
      <protection locked="0"/>
    </xf>
    <xf numFmtId="38" fontId="90" fillId="8" borderId="203" xfId="1" applyFont="1" applyFill="1" applyBorder="1" applyAlignment="1" applyProtection="1">
      <alignment horizontal="right" vertical="center"/>
      <protection locked="0"/>
    </xf>
    <xf numFmtId="38" fontId="90" fillId="7" borderId="172" xfId="1" applyFont="1" applyFill="1" applyBorder="1" applyAlignment="1" applyProtection="1">
      <alignment horizontal="right" vertical="center"/>
      <protection locked="0"/>
    </xf>
    <xf numFmtId="38" fontId="90" fillId="5" borderId="175" xfId="1" applyFont="1" applyFill="1" applyBorder="1" applyAlignment="1" applyProtection="1">
      <alignment horizontal="right" vertical="center"/>
      <protection locked="0"/>
    </xf>
    <xf numFmtId="38" fontId="90" fillId="6" borderId="175" xfId="1" applyFont="1" applyFill="1" applyBorder="1" applyAlignment="1" applyProtection="1">
      <alignment horizontal="right" vertical="center"/>
      <protection locked="0"/>
    </xf>
    <xf numFmtId="38" fontId="90" fillId="8" borderId="175" xfId="1" applyFont="1" applyFill="1" applyBorder="1" applyAlignment="1" applyProtection="1">
      <alignment horizontal="right" vertical="center"/>
      <protection locked="0"/>
    </xf>
    <xf numFmtId="38" fontId="90" fillId="5" borderId="197" xfId="1" applyFont="1" applyFill="1" applyBorder="1" applyAlignment="1" applyProtection="1">
      <alignment horizontal="right" vertical="center"/>
      <protection locked="0"/>
    </xf>
    <xf numFmtId="38" fontId="90" fillId="6" borderId="197" xfId="1" applyFont="1" applyFill="1" applyBorder="1" applyAlignment="1" applyProtection="1">
      <alignment horizontal="right" vertical="center"/>
      <protection locked="0"/>
    </xf>
    <xf numFmtId="38" fontId="90" fillId="8" borderId="197" xfId="1" applyFont="1" applyFill="1" applyBorder="1" applyAlignment="1" applyProtection="1">
      <alignment horizontal="right" vertical="center"/>
      <protection locked="0"/>
    </xf>
    <xf numFmtId="38" fontId="90" fillId="7" borderId="173" xfId="1" applyFont="1" applyFill="1" applyBorder="1" applyAlignment="1" applyProtection="1">
      <alignment horizontal="right" vertical="center"/>
      <protection locked="0"/>
    </xf>
    <xf numFmtId="38" fontId="90" fillId="6" borderId="184" xfId="1" applyFont="1" applyFill="1" applyBorder="1" applyAlignment="1" applyProtection="1">
      <alignment horizontal="right" vertical="center"/>
      <protection locked="0"/>
    </xf>
    <xf numFmtId="38" fontId="90" fillId="8" borderId="184" xfId="1" applyFont="1" applyFill="1" applyBorder="1" applyAlignment="1" applyProtection="1">
      <alignment horizontal="right" vertical="center"/>
      <protection locked="0"/>
    </xf>
    <xf numFmtId="38" fontId="90" fillId="7" borderId="183" xfId="1" applyFont="1" applyFill="1" applyBorder="1" applyAlignment="1" applyProtection="1">
      <alignment horizontal="right" vertical="center"/>
      <protection locked="0"/>
    </xf>
    <xf numFmtId="38" fontId="90" fillId="0" borderId="188" xfId="1" applyFont="1" applyFill="1" applyBorder="1" applyAlignment="1" applyProtection="1">
      <alignment horizontal="right" vertical="center"/>
    </xf>
    <xf numFmtId="38" fontId="90" fillId="0" borderId="187" xfId="1" applyFont="1" applyFill="1" applyBorder="1" applyAlignment="1" applyProtection="1">
      <alignment horizontal="right" vertical="center"/>
    </xf>
    <xf numFmtId="38" fontId="90" fillId="0" borderId="175" xfId="1" applyFont="1" applyFill="1" applyBorder="1" applyAlignment="1" applyProtection="1">
      <alignment horizontal="right" vertical="center"/>
    </xf>
    <xf numFmtId="38" fontId="90" fillId="0" borderId="172" xfId="1" applyFont="1" applyFill="1" applyBorder="1" applyAlignment="1" applyProtection="1">
      <alignment horizontal="right" vertical="center"/>
    </xf>
    <xf numFmtId="38" fontId="90" fillId="5" borderId="199" xfId="1" applyFont="1" applyFill="1" applyBorder="1" applyAlignment="1" applyProtection="1">
      <alignment horizontal="right" vertical="center"/>
      <protection locked="0"/>
    </xf>
    <xf numFmtId="38" fontId="90" fillId="6" borderId="199" xfId="1" applyFont="1" applyFill="1" applyBorder="1" applyAlignment="1" applyProtection="1">
      <alignment horizontal="right" vertical="center"/>
      <protection locked="0"/>
    </xf>
    <xf numFmtId="38" fontId="90" fillId="8" borderId="199" xfId="1" applyFont="1" applyFill="1" applyBorder="1" applyAlignment="1" applyProtection="1">
      <alignment horizontal="right" vertical="center"/>
      <protection locked="0"/>
    </xf>
    <xf numFmtId="38" fontId="90" fillId="7" borderId="198" xfId="1" applyFont="1" applyFill="1" applyBorder="1" applyAlignment="1" applyProtection="1">
      <alignment horizontal="right" vertical="center"/>
      <protection locked="0"/>
    </xf>
    <xf numFmtId="38" fontId="90" fillId="0" borderId="196" xfId="1" applyFont="1" applyFill="1" applyBorder="1" applyAlignment="1" applyProtection="1">
      <alignment horizontal="right" vertical="center"/>
    </xf>
    <xf numFmtId="38" fontId="90" fillId="0" borderId="195" xfId="1" applyFont="1" applyFill="1" applyBorder="1" applyAlignment="1" applyProtection="1">
      <alignment horizontal="right" vertical="center"/>
    </xf>
    <xf numFmtId="38" fontId="90" fillId="0" borderId="191" xfId="1" applyFont="1" applyFill="1" applyBorder="1" applyAlignment="1" applyProtection="1">
      <alignment horizontal="right" vertical="center"/>
    </xf>
    <xf numFmtId="38" fontId="90" fillId="0" borderId="190" xfId="1" applyFont="1" applyFill="1" applyBorder="1" applyAlignment="1" applyProtection="1">
      <alignment horizontal="right" vertical="center"/>
    </xf>
    <xf numFmtId="38" fontId="90" fillId="5" borderId="188" xfId="1" applyFont="1" applyFill="1" applyBorder="1" applyAlignment="1" applyProtection="1">
      <alignment horizontal="right" vertical="center"/>
      <protection locked="0"/>
    </xf>
    <xf numFmtId="38" fontId="90" fillId="6" borderId="189" xfId="1" applyFont="1" applyFill="1" applyBorder="1" applyAlignment="1" applyProtection="1">
      <alignment horizontal="right" vertical="center"/>
      <protection locked="0"/>
    </xf>
    <xf numFmtId="38" fontId="90" fillId="8" borderId="189" xfId="1" applyFont="1" applyFill="1" applyBorder="1" applyAlignment="1" applyProtection="1">
      <alignment horizontal="right" vertical="center"/>
      <protection locked="0"/>
    </xf>
    <xf numFmtId="38" fontId="90" fillId="7" borderId="212" xfId="1" applyFont="1" applyFill="1" applyBorder="1" applyAlignment="1" applyProtection="1">
      <alignment horizontal="right" vertical="center"/>
      <protection locked="0"/>
    </xf>
    <xf numFmtId="38" fontId="90" fillId="0" borderId="186" xfId="1" applyFont="1" applyFill="1" applyBorder="1" applyAlignment="1" applyProtection="1">
      <alignment horizontal="right" vertical="center"/>
    </xf>
    <xf numFmtId="38" fontId="90" fillId="0" borderId="185" xfId="1" applyFont="1" applyFill="1" applyBorder="1" applyAlignment="1" applyProtection="1">
      <alignment horizontal="right" vertical="center"/>
    </xf>
    <xf numFmtId="38" fontId="90" fillId="6" borderId="188" xfId="1" applyFont="1" applyFill="1" applyBorder="1" applyAlignment="1" applyProtection="1">
      <alignment horizontal="right" vertical="center"/>
      <protection locked="0"/>
    </xf>
    <xf numFmtId="38" fontId="90" fillId="8" borderId="188" xfId="1" applyFont="1" applyFill="1" applyBorder="1" applyAlignment="1" applyProtection="1">
      <alignment horizontal="right" vertical="center"/>
      <protection locked="0"/>
    </xf>
    <xf numFmtId="38" fontId="90" fillId="7" borderId="187" xfId="1" applyFont="1" applyFill="1" applyBorder="1" applyAlignment="1" applyProtection="1">
      <alignment horizontal="right" vertical="center"/>
      <protection locked="0"/>
    </xf>
    <xf numFmtId="38" fontId="90" fillId="5" borderId="186" xfId="1" applyFont="1" applyFill="1" applyBorder="1" applyAlignment="1" applyProtection="1">
      <alignment horizontal="right" vertical="center"/>
      <protection locked="0"/>
    </xf>
    <xf numFmtId="38" fontId="90" fillId="6" borderId="186" xfId="1" applyFont="1" applyFill="1" applyBorder="1" applyAlignment="1" applyProtection="1">
      <alignment horizontal="right" vertical="center"/>
      <protection locked="0"/>
    </xf>
    <xf numFmtId="38" fontId="90" fillId="8" borderId="186" xfId="1" applyFont="1" applyFill="1" applyBorder="1" applyAlignment="1" applyProtection="1">
      <alignment horizontal="right" vertical="center"/>
      <protection locked="0"/>
    </xf>
    <xf numFmtId="38" fontId="90" fillId="7" borderId="185" xfId="1" applyFont="1" applyFill="1" applyBorder="1" applyAlignment="1" applyProtection="1">
      <alignment horizontal="right" vertical="center"/>
      <protection locked="0"/>
    </xf>
    <xf numFmtId="38" fontId="90" fillId="5" borderId="182" xfId="1" applyFont="1" applyFill="1" applyBorder="1" applyAlignment="1" applyProtection="1">
      <alignment horizontal="right" vertical="center"/>
      <protection locked="0"/>
    </xf>
    <xf numFmtId="38" fontId="90" fillId="6" borderId="182" xfId="1" applyFont="1" applyFill="1" applyBorder="1" applyAlignment="1" applyProtection="1">
      <alignment horizontal="right" vertical="center"/>
      <protection locked="0"/>
    </xf>
    <xf numFmtId="38" fontId="90" fillId="8" borderId="182" xfId="1" applyFont="1" applyFill="1" applyBorder="1" applyAlignment="1" applyProtection="1">
      <alignment horizontal="right" vertical="center"/>
      <protection locked="0"/>
    </xf>
    <xf numFmtId="38" fontId="90" fillId="7" borderId="181" xfId="1" applyFont="1" applyFill="1" applyBorder="1" applyAlignment="1" applyProtection="1">
      <alignment horizontal="right" vertical="center"/>
      <protection locked="0"/>
    </xf>
    <xf numFmtId="38" fontId="91" fillId="5" borderId="178" xfId="1" applyFont="1" applyFill="1" applyBorder="1" applyAlignment="1" applyProtection="1">
      <alignment horizontal="right" vertical="center"/>
      <protection locked="0"/>
    </xf>
    <xf numFmtId="38" fontId="91" fillId="6" borderId="178" xfId="1" applyFont="1" applyFill="1" applyBorder="1" applyAlignment="1" applyProtection="1">
      <alignment horizontal="right" vertical="center"/>
      <protection locked="0"/>
    </xf>
    <xf numFmtId="38" fontId="91" fillId="8" borderId="178" xfId="1" applyFont="1" applyFill="1" applyBorder="1" applyAlignment="1" applyProtection="1">
      <alignment horizontal="right" vertical="center"/>
      <protection locked="0"/>
    </xf>
    <xf numFmtId="38" fontId="91" fillId="7" borderId="177" xfId="1" applyFont="1" applyFill="1" applyBorder="1" applyAlignment="1" applyProtection="1">
      <alignment horizontal="right" vertical="center"/>
      <protection locked="0"/>
    </xf>
    <xf numFmtId="38" fontId="92" fillId="5" borderId="178" xfId="1" applyFont="1" applyFill="1" applyBorder="1" applyAlignment="1" applyProtection="1">
      <alignment horizontal="right" vertical="center"/>
      <protection locked="0"/>
    </xf>
    <xf numFmtId="38" fontId="92" fillId="6" borderId="178" xfId="1" applyFont="1" applyFill="1" applyBorder="1" applyAlignment="1" applyProtection="1">
      <alignment horizontal="right" vertical="center"/>
      <protection locked="0"/>
    </xf>
    <xf numFmtId="38" fontId="92" fillId="8" borderId="178" xfId="1" applyFont="1" applyFill="1" applyBorder="1" applyAlignment="1" applyProtection="1">
      <alignment horizontal="right" vertical="center"/>
      <protection locked="0"/>
    </xf>
    <xf numFmtId="38" fontId="92" fillId="7" borderId="177" xfId="1" applyFont="1" applyFill="1" applyBorder="1" applyAlignment="1" applyProtection="1">
      <alignment horizontal="right" vertical="center"/>
      <protection locked="0"/>
    </xf>
    <xf numFmtId="49" fontId="12" fillId="15" borderId="42" xfId="0" applyNumberFormat="1" applyFont="1" applyFill="1" applyBorder="1" applyAlignment="1">
      <alignment horizontal="center" vertical="center" shrinkToFit="1"/>
    </xf>
    <xf numFmtId="49" fontId="12" fillId="15" borderId="0" xfId="0" applyNumberFormat="1" applyFont="1" applyFill="1" applyAlignment="1">
      <alignment horizontal="center" vertical="center" shrinkToFit="1"/>
    </xf>
    <xf numFmtId="178" fontId="12" fillId="15" borderId="0" xfId="0" applyNumberFormat="1" applyFont="1" applyFill="1" applyAlignment="1">
      <alignment horizontal="center" vertical="center" shrinkToFit="1"/>
    </xf>
    <xf numFmtId="178" fontId="12" fillId="15" borderId="25" xfId="0" applyNumberFormat="1" applyFont="1" applyFill="1" applyBorder="1" applyAlignment="1">
      <alignment horizontal="center" vertical="center" shrinkToFit="1"/>
    </xf>
    <xf numFmtId="49" fontId="12" fillId="15" borderId="19" xfId="0" applyNumberFormat="1" applyFont="1" applyFill="1" applyBorder="1" applyAlignment="1">
      <alignment horizontal="center" vertical="center" shrinkToFit="1"/>
    </xf>
    <xf numFmtId="49" fontId="12" fillId="15" borderId="40" xfId="0" applyNumberFormat="1" applyFont="1" applyFill="1" applyBorder="1" applyAlignment="1">
      <alignment horizontal="center" vertical="center" shrinkToFit="1"/>
    </xf>
    <xf numFmtId="178" fontId="12" fillId="15" borderId="40" xfId="0" applyNumberFormat="1" applyFont="1" applyFill="1" applyBorder="1" applyAlignment="1">
      <alignment horizontal="center" vertical="center" shrinkToFit="1"/>
    </xf>
    <xf numFmtId="178" fontId="12" fillId="15" borderId="41" xfId="0" applyNumberFormat="1" applyFont="1" applyFill="1" applyBorder="1" applyAlignment="1">
      <alignment horizontal="center" vertical="center" shrinkToFit="1"/>
    </xf>
    <xf numFmtId="0" fontId="32" fillId="10" borderId="110" xfId="0" applyFont="1" applyFill="1" applyBorder="1" applyAlignment="1">
      <alignment horizontal="center" vertical="center" wrapText="1"/>
    </xf>
    <xf numFmtId="0" fontId="32" fillId="10" borderId="119" xfId="0" applyFont="1" applyFill="1" applyBorder="1" applyAlignment="1">
      <alignment horizontal="center" vertical="center" wrapText="1"/>
    </xf>
    <xf numFmtId="0" fontId="29" fillId="10" borderId="0" xfId="0" applyFont="1" applyFill="1"/>
    <xf numFmtId="0" fontId="30" fillId="10" borderId="0" xfId="0" applyFont="1" applyFill="1" applyAlignment="1">
      <alignment vertical="center"/>
    </xf>
    <xf numFmtId="0" fontId="38" fillId="10" borderId="0" xfId="0" applyFont="1" applyFill="1" applyAlignment="1">
      <alignment vertical="center"/>
    </xf>
    <xf numFmtId="0" fontId="0" fillId="10" borderId="0" xfId="0" applyFill="1"/>
    <xf numFmtId="0" fontId="29" fillId="10" borderId="0" xfId="0" applyFont="1" applyFill="1" applyAlignment="1">
      <alignment vertical="center"/>
    </xf>
    <xf numFmtId="0" fontId="29" fillId="10" borderId="0" xfId="0" applyFont="1" applyFill="1" applyAlignment="1">
      <alignment wrapText="1"/>
    </xf>
    <xf numFmtId="0" fontId="38" fillId="10" borderId="0" xfId="0" applyFont="1" applyFill="1" applyAlignment="1">
      <alignment horizontal="center" wrapText="1"/>
    </xf>
    <xf numFmtId="0" fontId="31" fillId="10" borderId="89" xfId="0" applyFont="1" applyFill="1" applyBorder="1" applyAlignment="1">
      <alignment horizontal="left" vertical="center" wrapText="1"/>
    </xf>
    <xf numFmtId="0" fontId="31" fillId="10" borderId="87" xfId="0" applyFont="1" applyFill="1" applyBorder="1" applyAlignment="1">
      <alignment horizontal="left" vertical="center" wrapText="1"/>
    </xf>
    <xf numFmtId="0" fontId="31" fillId="10" borderId="102" xfId="0" applyFont="1" applyFill="1" applyBorder="1" applyAlignment="1">
      <alignment horizontal="left" vertical="center"/>
    </xf>
    <xf numFmtId="0" fontId="31" fillId="10" borderId="103" xfId="0" applyFont="1" applyFill="1" applyBorder="1" applyAlignment="1">
      <alignment horizontal="left" vertical="center"/>
    </xf>
    <xf numFmtId="0" fontId="35" fillId="10" borderId="104" xfId="0" applyFont="1" applyFill="1" applyBorder="1" applyAlignment="1">
      <alignment horizontal="left" vertical="center"/>
    </xf>
    <xf numFmtId="0" fontId="35" fillId="10" borderId="103" xfId="0" applyFont="1" applyFill="1" applyBorder="1" applyAlignment="1">
      <alignment horizontal="left" vertical="center" wrapText="1"/>
    </xf>
    <xf numFmtId="0" fontId="35" fillId="10" borderId="104" xfId="0" applyFont="1" applyFill="1" applyBorder="1" applyAlignment="1">
      <alignment horizontal="left" vertical="center" wrapText="1"/>
    </xf>
    <xf numFmtId="0" fontId="48" fillId="10" borderId="0" xfId="0" applyFont="1" applyFill="1" applyAlignment="1">
      <alignment vertical="center"/>
    </xf>
    <xf numFmtId="0" fontId="48" fillId="10" borderId="106" xfId="0" applyFont="1" applyFill="1" applyBorder="1" applyAlignment="1">
      <alignment horizontal="left" vertical="center"/>
    </xf>
    <xf numFmtId="0" fontId="35" fillId="10" borderId="102" xfId="0" applyFont="1" applyFill="1" applyBorder="1" applyAlignment="1">
      <alignment horizontal="left" vertical="center"/>
    </xf>
    <xf numFmtId="0" fontId="35" fillId="10" borderId="105" xfId="0" applyFont="1" applyFill="1" applyBorder="1" applyAlignment="1">
      <alignment horizontal="left" vertical="center"/>
    </xf>
    <xf numFmtId="0" fontId="35" fillId="10" borderId="106" xfId="0" applyFont="1" applyFill="1" applyBorder="1" applyAlignment="1">
      <alignment horizontal="left" vertical="center"/>
    </xf>
    <xf numFmtId="0" fontId="36" fillId="10" borderId="102" xfId="0" applyFont="1" applyFill="1" applyBorder="1" applyAlignment="1">
      <alignment horizontal="left" vertical="center"/>
    </xf>
    <xf numFmtId="0" fontId="52" fillId="10" borderId="75" xfId="0" applyFont="1" applyFill="1" applyBorder="1" applyAlignment="1">
      <alignment horizontal="center" vertical="center"/>
    </xf>
    <xf numFmtId="0" fontId="36" fillId="10" borderId="105" xfId="0" applyFont="1" applyFill="1" applyBorder="1" applyAlignment="1">
      <alignment horizontal="left" vertical="center"/>
    </xf>
    <xf numFmtId="0" fontId="54" fillId="10" borderId="60" xfId="0" applyFont="1" applyFill="1" applyBorder="1" applyAlignment="1">
      <alignment horizontal="center" vertical="center"/>
    </xf>
    <xf numFmtId="0" fontId="53" fillId="10" borderId="60" xfId="0" applyFont="1" applyFill="1" applyBorder="1" applyAlignment="1">
      <alignment horizontal="center" vertical="center"/>
    </xf>
    <xf numFmtId="0" fontId="56" fillId="10" borderId="60" xfId="0" applyFont="1" applyFill="1" applyBorder="1" applyAlignment="1">
      <alignment horizontal="center" vertical="center"/>
    </xf>
    <xf numFmtId="0" fontId="29" fillId="10" borderId="60" xfId="0" applyFont="1" applyFill="1" applyBorder="1" applyAlignment="1">
      <alignment horizontal="center" vertical="center"/>
    </xf>
    <xf numFmtId="0" fontId="36" fillId="10" borderId="106" xfId="0" applyFont="1" applyFill="1" applyBorder="1" applyAlignment="1">
      <alignment horizontal="left" vertical="center"/>
    </xf>
    <xf numFmtId="0" fontId="55" fillId="10" borderId="100" xfId="0" applyFont="1" applyFill="1" applyBorder="1" applyAlignment="1">
      <alignment horizontal="center" vertical="center"/>
    </xf>
    <xf numFmtId="0" fontId="35" fillId="10" borderId="0" xfId="0" applyFont="1" applyFill="1" applyAlignment="1">
      <alignment vertical="center"/>
    </xf>
    <xf numFmtId="0" fontId="36" fillId="10" borderId="0" xfId="0" applyFont="1" applyFill="1" applyAlignment="1">
      <alignment vertical="center"/>
    </xf>
    <xf numFmtId="0" fontId="31" fillId="10" borderId="79" xfId="0" applyFont="1" applyFill="1" applyBorder="1" applyAlignment="1">
      <alignment horizontal="left" vertical="center"/>
    </xf>
    <xf numFmtId="0" fontId="34" fillId="10" borderId="79" xfId="0" applyFont="1" applyFill="1" applyBorder="1" applyAlignment="1">
      <alignment horizontal="left" vertical="center" wrapText="1"/>
    </xf>
    <xf numFmtId="0" fontId="34" fillId="10" borderId="89" xfId="0" applyFont="1" applyFill="1" applyBorder="1" applyAlignment="1">
      <alignment horizontal="left" vertical="center" wrapText="1"/>
    </xf>
    <xf numFmtId="0" fontId="35" fillId="10" borderId="90" xfId="0" applyFont="1" applyFill="1" applyBorder="1" applyAlignment="1">
      <alignment horizontal="center" vertical="center" wrapText="1"/>
    </xf>
    <xf numFmtId="0" fontId="34" fillId="10" borderId="161" xfId="0" applyFont="1" applyFill="1" applyBorder="1" applyAlignment="1">
      <alignment horizontal="left" vertical="center" wrapText="1"/>
    </xf>
    <xf numFmtId="0" fontId="34" fillId="10" borderId="108" xfId="0" applyFont="1" applyFill="1" applyBorder="1" applyAlignment="1">
      <alignment horizontal="left" vertical="center" wrapText="1"/>
    </xf>
    <xf numFmtId="0" fontId="34" fillId="10" borderId="0" xfId="0" applyFont="1" applyFill="1" applyAlignment="1">
      <alignment horizontal="left" vertical="center" wrapText="1"/>
    </xf>
    <xf numFmtId="0" fontId="35" fillId="10" borderId="0" xfId="0" applyFont="1" applyFill="1" applyAlignment="1">
      <alignment horizontal="center" vertical="center" wrapText="1"/>
    </xf>
    <xf numFmtId="0" fontId="29" fillId="10" borderId="93" xfId="0" applyFont="1" applyFill="1" applyBorder="1" applyAlignment="1">
      <alignment horizontal="center" vertical="center" shrinkToFit="1"/>
    </xf>
    <xf numFmtId="0" fontId="29" fillId="10" borderId="96" xfId="0" applyFont="1" applyFill="1" applyBorder="1" applyAlignment="1">
      <alignment horizontal="center" vertical="center" shrinkToFit="1"/>
    </xf>
    <xf numFmtId="0" fontId="29" fillId="10" borderId="97" xfId="0" applyFont="1" applyFill="1" applyBorder="1" applyAlignment="1">
      <alignment horizontal="center" vertical="center" shrinkToFit="1"/>
    </xf>
    <xf numFmtId="0" fontId="29" fillId="10" borderId="6" xfId="0" applyFont="1" applyFill="1" applyBorder="1"/>
    <xf numFmtId="0" fontId="29" fillId="10" borderId="64" xfId="0" applyFont="1" applyFill="1" applyBorder="1"/>
    <xf numFmtId="0" fontId="29" fillId="10" borderId="42" xfId="0" applyFont="1" applyFill="1" applyBorder="1"/>
    <xf numFmtId="20" fontId="29" fillId="10" borderId="65" xfId="0" applyNumberFormat="1" applyFont="1" applyFill="1" applyBorder="1"/>
    <xf numFmtId="0" fontId="29" fillId="10" borderId="65" xfId="0" applyFont="1" applyFill="1" applyBorder="1"/>
    <xf numFmtId="0" fontId="29" fillId="10" borderId="9" xfId="0" applyFont="1" applyFill="1" applyBorder="1"/>
    <xf numFmtId="0" fontId="29" fillId="10" borderId="34" xfId="0" applyFont="1" applyFill="1" applyBorder="1"/>
    <xf numFmtId="0" fontId="3" fillId="10" borderId="0" xfId="3" applyFill="1">
      <alignment vertical="center"/>
    </xf>
    <xf numFmtId="0" fontId="6" fillId="10" borderId="0" xfId="3" applyFont="1" applyFill="1">
      <alignment vertical="center"/>
    </xf>
    <xf numFmtId="0" fontId="10" fillId="10" borderId="0" xfId="3" applyFont="1" applyFill="1">
      <alignment vertical="center"/>
    </xf>
    <xf numFmtId="0" fontId="72" fillId="10" borderId="0" xfId="3" applyFont="1" applyFill="1" applyAlignment="1">
      <alignment horizontal="center" vertical="center"/>
    </xf>
    <xf numFmtId="0" fontId="72" fillId="10" borderId="0" xfId="3" applyFont="1" applyFill="1">
      <alignment vertical="center"/>
    </xf>
    <xf numFmtId="0" fontId="8" fillId="10" borderId="0" xfId="3" applyFont="1" applyFill="1" applyAlignment="1">
      <alignment horizontal="center" vertical="center"/>
    </xf>
    <xf numFmtId="0" fontId="37" fillId="10" borderId="23" xfId="3" applyFont="1" applyFill="1" applyBorder="1" applyAlignment="1"/>
    <xf numFmtId="0" fontId="84" fillId="10" borderId="0" xfId="3" applyFont="1" applyFill="1" applyAlignment="1">
      <alignment horizontal="right"/>
    </xf>
    <xf numFmtId="0" fontId="7" fillId="10" borderId="0" xfId="3" applyFont="1" applyFill="1" applyAlignment="1">
      <alignment horizontal="right" vertical="center"/>
    </xf>
    <xf numFmtId="0" fontId="1" fillId="10" borderId="0" xfId="3" applyFont="1" applyFill="1">
      <alignment vertical="center"/>
    </xf>
    <xf numFmtId="0" fontId="2" fillId="10" borderId="0" xfId="3" applyFont="1" applyFill="1">
      <alignment vertical="center"/>
    </xf>
    <xf numFmtId="0" fontId="3" fillId="10" borderId="0" xfId="3" applyFill="1" applyAlignment="1">
      <alignment horizontal="center" vertical="center"/>
    </xf>
    <xf numFmtId="0" fontId="63" fillId="10" borderId="0" xfId="3" applyFont="1" applyFill="1" applyAlignment="1">
      <alignment horizontal="center" vertical="center"/>
    </xf>
    <xf numFmtId="0" fontId="63" fillId="10" borderId="0" xfId="3" applyFont="1" applyFill="1">
      <alignment vertical="center"/>
    </xf>
    <xf numFmtId="181" fontId="13" fillId="10" borderId="0" xfId="3" applyNumberFormat="1" applyFont="1" applyFill="1">
      <alignment vertical="center"/>
    </xf>
    <xf numFmtId="180" fontId="8" fillId="10" borderId="0" xfId="4" applyNumberFormat="1" applyFont="1" applyFill="1" applyBorder="1" applyAlignment="1" applyProtection="1">
      <alignment horizontal="right" vertical="center"/>
    </xf>
    <xf numFmtId="0" fontId="33" fillId="10" borderId="0" xfId="3" applyFont="1" applyFill="1" applyAlignment="1">
      <alignment horizontal="left" vertical="center" wrapText="1"/>
    </xf>
    <xf numFmtId="0" fontId="74" fillId="10" borderId="0" xfId="3" applyFont="1" applyFill="1">
      <alignment vertical="center"/>
    </xf>
    <xf numFmtId="0" fontId="74" fillId="10" borderId="0" xfId="3" applyFont="1" applyFill="1" applyAlignment="1">
      <alignment horizontal="center" vertical="center"/>
    </xf>
    <xf numFmtId="0" fontId="75" fillId="10" borderId="23" xfId="3" applyFont="1" applyFill="1" applyBorder="1" applyAlignment="1"/>
    <xf numFmtId="0" fontId="94" fillId="0" borderId="0" xfId="0" applyFont="1"/>
    <xf numFmtId="0" fontId="0" fillId="9" borderId="28" xfId="0" applyFill="1" applyBorder="1"/>
    <xf numFmtId="0" fontId="0" fillId="9" borderId="28" xfId="0" applyFill="1" applyBorder="1" applyAlignment="1">
      <alignment horizontal="left" vertical="center"/>
    </xf>
    <xf numFmtId="0" fontId="0" fillId="9" borderId="30" xfId="0" applyFill="1" applyBorder="1"/>
    <xf numFmtId="0" fontId="73" fillId="10" borderId="194" xfId="3" applyFont="1" applyFill="1" applyBorder="1">
      <alignment vertical="center"/>
    </xf>
    <xf numFmtId="0" fontId="73" fillId="10" borderId="193" xfId="3" applyFont="1" applyFill="1" applyBorder="1">
      <alignment vertical="center"/>
    </xf>
    <xf numFmtId="0" fontId="67" fillId="10" borderId="174" xfId="3" applyFont="1" applyFill="1" applyBorder="1" applyAlignment="1">
      <alignment horizontal="left" vertical="center" wrapText="1"/>
    </xf>
    <xf numFmtId="38" fontId="90" fillId="10" borderId="182" xfId="1" applyFont="1" applyFill="1" applyBorder="1" applyAlignment="1" applyProtection="1">
      <alignment horizontal="right" vertical="center"/>
    </xf>
    <xf numFmtId="38" fontId="90" fillId="10" borderId="181" xfId="1" applyFont="1" applyFill="1" applyBorder="1" applyAlignment="1" applyProtection="1">
      <alignment horizontal="right" vertical="center"/>
    </xf>
    <xf numFmtId="0" fontId="29" fillId="10" borderId="18" xfId="3" quotePrefix="1" applyFont="1" applyFill="1" applyBorder="1" applyAlignment="1">
      <alignment horizontal="center" vertical="center"/>
    </xf>
    <xf numFmtId="0" fontId="29" fillId="10" borderId="15" xfId="3" quotePrefix="1" applyFont="1" applyFill="1" applyBorder="1" applyAlignment="1">
      <alignment horizontal="center" vertical="center"/>
    </xf>
    <xf numFmtId="0" fontId="29" fillId="10" borderId="3" xfId="3" applyFont="1" applyFill="1" applyBorder="1">
      <alignment vertical="center"/>
    </xf>
    <xf numFmtId="0" fontId="29" fillId="10" borderId="8" xfId="3" quotePrefix="1" applyFont="1" applyFill="1" applyBorder="1" applyAlignment="1">
      <alignment horizontal="center" vertical="center"/>
    </xf>
    <xf numFmtId="0" fontId="29" fillId="10" borderId="1" xfId="3" quotePrefix="1" applyFont="1" applyFill="1" applyBorder="1" applyAlignment="1">
      <alignment horizontal="center" vertical="center"/>
    </xf>
    <xf numFmtId="0" fontId="29" fillId="10" borderId="4" xfId="3" applyFont="1" applyFill="1" applyBorder="1">
      <alignment vertical="center"/>
    </xf>
    <xf numFmtId="0" fontId="29" fillId="10" borderId="36" xfId="3" quotePrefix="1" applyFont="1" applyFill="1" applyBorder="1" applyAlignment="1">
      <alignment horizontal="center" vertical="center"/>
    </xf>
    <xf numFmtId="0" fontId="29" fillId="10" borderId="13" xfId="3" applyFont="1" applyFill="1" applyBorder="1">
      <alignment vertical="center"/>
    </xf>
    <xf numFmtId="0" fontId="29" fillId="10" borderId="5" xfId="3" applyFont="1" applyFill="1" applyBorder="1" applyAlignment="1">
      <alignment vertical="center" wrapText="1"/>
    </xf>
    <xf numFmtId="0" fontId="29" fillId="10" borderId="2" xfId="3" quotePrefix="1" applyFont="1" applyFill="1" applyBorder="1" applyAlignment="1">
      <alignment horizontal="center" vertical="center"/>
    </xf>
    <xf numFmtId="0" fontId="29" fillId="10" borderId="37" xfId="3" quotePrefix="1" applyFont="1" applyFill="1" applyBorder="1" applyAlignment="1">
      <alignment horizontal="center" vertical="center"/>
    </xf>
    <xf numFmtId="0" fontId="34" fillId="10" borderId="18" xfId="3" quotePrefix="1" applyFont="1" applyFill="1" applyBorder="1" applyAlignment="1">
      <alignment horizontal="center" vertical="center"/>
    </xf>
    <xf numFmtId="0" fontId="34" fillId="10" borderId="15" xfId="3" quotePrefix="1" applyFont="1" applyFill="1" applyBorder="1" applyAlignment="1">
      <alignment horizontal="center" vertical="center"/>
    </xf>
    <xf numFmtId="0" fontId="34" fillId="10" borderId="3" xfId="3" applyFont="1" applyFill="1" applyBorder="1">
      <alignment vertical="center"/>
    </xf>
    <xf numFmtId="0" fontId="34" fillId="10" borderId="33" xfId="3" quotePrefix="1" applyFont="1" applyFill="1" applyBorder="1" applyAlignment="1">
      <alignment horizontal="center" vertical="center"/>
    </xf>
    <xf numFmtId="0" fontId="34" fillId="10" borderId="36" xfId="3" quotePrefix="1" applyFont="1" applyFill="1" applyBorder="1" applyAlignment="1">
      <alignment horizontal="center" vertical="center"/>
    </xf>
    <xf numFmtId="0" fontId="34" fillId="10" borderId="13" xfId="3" applyFont="1" applyFill="1" applyBorder="1" applyAlignment="1">
      <alignment vertical="center" wrapText="1"/>
    </xf>
    <xf numFmtId="0" fontId="34" fillId="10" borderId="38" xfId="3" applyFont="1" applyFill="1" applyBorder="1" applyAlignment="1">
      <alignment horizontal="center" vertical="center" textRotation="255"/>
    </xf>
    <xf numFmtId="0" fontId="34" fillId="10" borderId="4" xfId="3" applyFont="1" applyFill="1" applyBorder="1" applyAlignment="1">
      <alignment vertical="center" wrapText="1"/>
    </xf>
    <xf numFmtId="0" fontId="34" fillId="10" borderId="39" xfId="3" applyFont="1" applyFill="1" applyBorder="1" applyAlignment="1">
      <alignment horizontal="center" vertical="center" textRotation="255"/>
    </xf>
    <xf numFmtId="0" fontId="34" fillId="10" borderId="202" xfId="3" applyFont="1" applyFill="1" applyBorder="1" applyAlignment="1">
      <alignment horizontal="center" vertical="center" textRotation="255"/>
    </xf>
    <xf numFmtId="0" fontId="34" fillId="10" borderId="201" xfId="3" applyFont="1" applyFill="1" applyBorder="1" applyAlignment="1">
      <alignment horizontal="left" vertical="center" wrapText="1"/>
    </xf>
    <xf numFmtId="0" fontId="34" fillId="10" borderId="32" xfId="3" quotePrefix="1" applyFont="1" applyFill="1" applyBorder="1" applyAlignment="1">
      <alignment horizontal="center" vertical="center"/>
    </xf>
    <xf numFmtId="0" fontId="34" fillId="10" borderId="17" xfId="3" quotePrefix="1" applyFont="1" applyFill="1" applyBorder="1" applyAlignment="1">
      <alignment horizontal="center" vertical="center"/>
    </xf>
    <xf numFmtId="0" fontId="34" fillId="10" borderId="16" xfId="3" applyFont="1" applyFill="1" applyBorder="1" applyAlignment="1">
      <alignment vertical="center" wrapText="1"/>
    </xf>
    <xf numFmtId="0" fontId="29" fillId="10" borderId="5" xfId="3" applyFont="1" applyFill="1" applyBorder="1">
      <alignment vertical="center"/>
    </xf>
    <xf numFmtId="0" fontId="76" fillId="10" borderId="194" xfId="3" applyFont="1" applyFill="1" applyBorder="1">
      <alignment vertical="center"/>
    </xf>
    <xf numFmtId="0" fontId="76" fillId="10" borderId="193" xfId="3" applyFont="1" applyFill="1" applyBorder="1">
      <alignment vertical="center"/>
    </xf>
    <xf numFmtId="181" fontId="29" fillId="10" borderId="20" xfId="3" applyNumberFormat="1" applyFont="1" applyFill="1" applyBorder="1" applyAlignment="1">
      <alignment horizontal="left" vertical="center"/>
    </xf>
    <xf numFmtId="0" fontId="72" fillId="10" borderId="6" xfId="3" applyFont="1" applyFill="1" applyBorder="1">
      <alignment vertical="center"/>
    </xf>
    <xf numFmtId="0" fontId="29" fillId="10" borderId="7" xfId="3" applyFont="1" applyFill="1" applyBorder="1">
      <alignment vertical="center"/>
    </xf>
    <xf numFmtId="0" fontId="72" fillId="10" borderId="8" xfId="3" applyFont="1" applyFill="1" applyBorder="1">
      <alignment vertical="center"/>
    </xf>
    <xf numFmtId="0" fontId="72" fillId="10" borderId="9" xfId="3" applyFont="1" applyFill="1" applyBorder="1">
      <alignment vertical="center"/>
    </xf>
    <xf numFmtId="0" fontId="29" fillId="10" borderId="10" xfId="3" applyFont="1" applyFill="1" applyBorder="1">
      <alignment vertical="center"/>
    </xf>
    <xf numFmtId="0" fontId="29" fillId="10" borderId="11" xfId="3" applyFont="1" applyFill="1" applyBorder="1">
      <alignment vertical="center"/>
    </xf>
    <xf numFmtId="0" fontId="29" fillId="10" borderId="11" xfId="3" applyFont="1" applyFill="1" applyBorder="1" applyAlignment="1">
      <alignment vertical="center" wrapText="1"/>
    </xf>
    <xf numFmtId="0" fontId="96" fillId="10" borderId="0" xfId="0" applyFont="1" applyFill="1" applyAlignment="1">
      <alignment vertical="center" wrapText="1"/>
    </xf>
    <xf numFmtId="0" fontId="78" fillId="5" borderId="0" xfId="0" applyFont="1" applyFill="1" applyAlignment="1">
      <alignment horizontal="right"/>
    </xf>
    <xf numFmtId="0" fontId="78" fillId="6" borderId="0" xfId="0" applyFont="1" applyFill="1" applyAlignment="1">
      <alignment horizontal="right"/>
    </xf>
    <xf numFmtId="0" fontId="78" fillId="8" borderId="0" xfId="0" applyFont="1" applyFill="1" applyAlignment="1">
      <alignment horizontal="right"/>
    </xf>
    <xf numFmtId="0" fontId="78" fillId="7" borderId="0" xfId="0" applyFont="1" applyFill="1" applyAlignment="1">
      <alignment horizontal="right"/>
    </xf>
    <xf numFmtId="0" fontId="0" fillId="0" borderId="0" xfId="0" applyAlignment="1">
      <alignment horizontal="center"/>
    </xf>
    <xf numFmtId="0" fontId="31" fillId="8" borderId="79" xfId="0" applyFont="1" applyFill="1" applyBorder="1" applyAlignment="1" applyProtection="1">
      <alignment horizontal="left" vertical="center"/>
      <protection locked="0"/>
    </xf>
    <xf numFmtId="0" fontId="31" fillId="6" borderId="79" xfId="0" applyFont="1" applyFill="1" applyBorder="1" applyAlignment="1" applyProtection="1">
      <alignment horizontal="left" vertical="center"/>
      <protection locked="0"/>
    </xf>
    <xf numFmtId="0" fontId="31" fillId="5" borderId="79" xfId="0" applyFont="1" applyFill="1" applyBorder="1" applyAlignment="1" applyProtection="1">
      <alignment horizontal="left" vertical="center"/>
      <protection locked="0"/>
    </xf>
    <xf numFmtId="0" fontId="71" fillId="10" borderId="0" xfId="0" applyFont="1" applyFill="1" applyAlignment="1">
      <alignment vertical="top"/>
    </xf>
    <xf numFmtId="0" fontId="42" fillId="0" borderId="0" xfId="0" applyFont="1" applyAlignment="1">
      <alignment horizontal="right" vertical="center" shrinkToFit="1"/>
    </xf>
    <xf numFmtId="0" fontId="78" fillId="4" borderId="0" xfId="0" applyFont="1" applyFill="1"/>
    <xf numFmtId="0" fontId="29" fillId="5" borderId="0" xfId="0" applyFont="1" applyFill="1" applyAlignment="1">
      <alignment horizontal="right"/>
    </xf>
    <xf numFmtId="0" fontId="81" fillId="10" borderId="0" xfId="0" applyFont="1" applyFill="1" applyAlignment="1">
      <alignment vertical="center" wrapText="1"/>
    </xf>
    <xf numFmtId="0" fontId="70" fillId="5" borderId="220" xfId="0" applyFont="1" applyFill="1" applyBorder="1" applyAlignment="1" applyProtection="1">
      <alignment horizontal="center" vertical="center" shrinkToFit="1"/>
      <protection locked="0"/>
    </xf>
    <xf numFmtId="0" fontId="29" fillId="10" borderId="0" xfId="0" applyFont="1" applyFill="1" applyAlignment="1">
      <alignment horizontal="center" vertical="center"/>
    </xf>
    <xf numFmtId="0" fontId="37" fillId="10" borderId="82" xfId="0" applyFont="1" applyFill="1" applyBorder="1" applyAlignment="1">
      <alignment horizontal="center"/>
    </xf>
    <xf numFmtId="0" fontId="29" fillId="0" borderId="84" xfId="0" applyFont="1" applyBorder="1" applyAlignment="1">
      <alignment horizontal="center" vertical="center"/>
    </xf>
    <xf numFmtId="0" fontId="35" fillId="5" borderId="229" xfId="0" applyFont="1" applyFill="1" applyBorder="1" applyAlignment="1" applyProtection="1">
      <alignment horizontal="center" vertical="center" shrinkToFit="1"/>
      <protection locked="0"/>
    </xf>
    <xf numFmtId="0" fontId="35" fillId="5" borderId="86" xfId="0" applyFont="1" applyFill="1" applyBorder="1" applyAlignment="1" applyProtection="1">
      <alignment horizontal="center" vertical="center" shrinkToFit="1"/>
      <protection locked="0"/>
    </xf>
    <xf numFmtId="0" fontId="37" fillId="0" borderId="238" xfId="0" applyFont="1" applyBorder="1" applyAlignment="1">
      <alignment horizontal="right" shrinkToFit="1"/>
    </xf>
    <xf numFmtId="0" fontId="29" fillId="5" borderId="245" xfId="0" applyFont="1" applyFill="1" applyBorder="1" applyAlignment="1" applyProtection="1">
      <alignment horizontal="right" vertical="center" shrinkToFit="1"/>
      <protection locked="0"/>
    </xf>
    <xf numFmtId="0" fontId="29" fillId="0" borderId="246" xfId="0" applyFont="1" applyBorder="1" applyAlignment="1">
      <alignment horizontal="center" vertical="center"/>
    </xf>
    <xf numFmtId="0" fontId="37" fillId="10" borderId="90" xfId="0" applyFont="1" applyFill="1" applyBorder="1" applyAlignment="1">
      <alignment wrapText="1"/>
    </xf>
    <xf numFmtId="0" fontId="37" fillId="10" borderId="0" xfId="0" applyFont="1" applyFill="1" applyAlignment="1">
      <alignment wrapText="1"/>
    </xf>
    <xf numFmtId="0" fontId="61" fillId="10" borderId="162" xfId="0" applyFont="1" applyFill="1" applyBorder="1" applyAlignment="1">
      <alignment horizontal="center" vertical="center"/>
    </xf>
    <xf numFmtId="0" fontId="61" fillId="10" borderId="163" xfId="0" applyFont="1" applyFill="1" applyBorder="1" applyAlignment="1">
      <alignment horizontal="center" vertical="center"/>
    </xf>
    <xf numFmtId="0" fontId="87" fillId="10" borderId="163" xfId="0" applyFont="1" applyFill="1" applyBorder="1" applyAlignment="1">
      <alignment horizontal="center" vertical="center" shrinkToFit="1"/>
    </xf>
    <xf numFmtId="0" fontId="87" fillId="10" borderId="224" xfId="0" applyFont="1" applyFill="1" applyBorder="1" applyAlignment="1">
      <alignment horizontal="center" vertical="center" shrinkToFit="1"/>
    </xf>
    <xf numFmtId="0" fontId="34" fillId="10" borderId="75" xfId="0" applyFont="1" applyFill="1" applyBorder="1" applyAlignment="1">
      <alignment horizontal="center" vertical="center"/>
    </xf>
    <xf numFmtId="0" fontId="29" fillId="10" borderId="93" xfId="0" applyFont="1" applyFill="1" applyBorder="1" applyAlignment="1">
      <alignment horizontal="right" vertical="center"/>
    </xf>
    <xf numFmtId="0" fontId="37" fillId="10" borderId="99" xfId="0" applyFont="1" applyFill="1" applyBorder="1" applyAlignment="1">
      <alignment vertical="center"/>
    </xf>
    <xf numFmtId="0" fontId="29" fillId="10" borderId="94" xfId="0" applyFont="1" applyFill="1" applyBorder="1" applyAlignment="1">
      <alignment vertical="center"/>
    </xf>
    <xf numFmtId="0" fontId="31" fillId="10" borderId="100" xfId="0" applyFont="1" applyFill="1" applyBorder="1" applyAlignment="1">
      <alignment horizontal="center" vertical="center"/>
    </xf>
    <xf numFmtId="0" fontId="31" fillId="10" borderId="97" xfId="0" applyFont="1" applyFill="1" applyBorder="1" applyAlignment="1">
      <alignment horizontal="center" vertical="center"/>
    </xf>
    <xf numFmtId="0" fontId="31" fillId="10" borderId="28" xfId="0" applyFont="1" applyFill="1" applyBorder="1" applyAlignment="1">
      <alignment horizontal="center" vertical="center"/>
    </xf>
    <xf numFmtId="0" fontId="31" fillId="10" borderId="118" xfId="0" applyFont="1" applyFill="1" applyBorder="1" applyAlignment="1">
      <alignment horizontal="center" vertical="center"/>
    </xf>
    <xf numFmtId="0" fontId="31" fillId="10" borderId="60" xfId="0" applyFont="1" applyFill="1" applyBorder="1" applyAlignment="1">
      <alignment horizontal="center" vertical="center"/>
    </xf>
    <xf numFmtId="0" fontId="31" fillId="10" borderId="96" xfId="0" applyFont="1" applyFill="1" applyBorder="1" applyAlignment="1">
      <alignment horizontal="center" vertical="center"/>
    </xf>
    <xf numFmtId="0" fontId="29" fillId="10" borderId="88" xfId="0" applyFont="1" applyFill="1" applyBorder="1" applyAlignment="1">
      <alignment horizontal="center" vertical="center"/>
    </xf>
    <xf numFmtId="0" fontId="29" fillId="10" borderId="86" xfId="0" applyFont="1" applyFill="1" applyBorder="1" applyAlignment="1">
      <alignment horizontal="center" vertical="center"/>
    </xf>
    <xf numFmtId="0" fontId="35" fillId="10" borderId="88" xfId="0" applyFont="1" applyFill="1" applyBorder="1" applyAlignment="1">
      <alignment horizontal="center" vertical="center"/>
    </xf>
    <xf numFmtId="0" fontId="35" fillId="10" borderId="86" xfId="0" applyFont="1" applyFill="1" applyBorder="1" applyAlignment="1">
      <alignment horizontal="center" vertical="center"/>
    </xf>
    <xf numFmtId="0" fontId="37" fillId="5" borderId="231" xfId="0" applyFont="1" applyFill="1" applyBorder="1" applyAlignment="1" applyProtection="1">
      <alignment horizontal="center" shrinkToFit="1"/>
      <protection locked="0"/>
    </xf>
    <xf numFmtId="0" fontId="37" fillId="5" borderId="230" xfId="0" applyFont="1" applyFill="1" applyBorder="1" applyAlignment="1" applyProtection="1">
      <alignment horizontal="center" shrinkToFit="1"/>
      <protection locked="0"/>
    </xf>
    <xf numFmtId="0" fontId="101" fillId="10" borderId="0" xfId="0" applyFont="1" applyFill="1" applyAlignment="1">
      <alignment vertical="center"/>
    </xf>
    <xf numFmtId="0" fontId="7" fillId="0" borderId="249" xfId="0" applyFont="1" applyBorder="1" applyAlignment="1">
      <alignment horizontal="center" vertical="center" wrapText="1"/>
    </xf>
    <xf numFmtId="0" fontId="42" fillId="0" borderId="122" xfId="0" applyFont="1" applyBorder="1" applyAlignment="1">
      <alignment horizontal="center" vertical="center" shrinkToFit="1"/>
    </xf>
    <xf numFmtId="0" fontId="42" fillId="0" borderId="240" xfId="0" applyFont="1" applyBorder="1" applyAlignment="1">
      <alignment horizontal="center" vertical="center" wrapText="1"/>
    </xf>
    <xf numFmtId="182" fontId="29" fillId="10" borderId="0" xfId="0" applyNumberFormat="1" applyFont="1" applyFill="1"/>
    <xf numFmtId="14" fontId="29" fillId="10" borderId="0" xfId="0" applyNumberFormat="1" applyFont="1" applyFill="1"/>
    <xf numFmtId="0" fontId="18" fillId="0" borderId="0" xfId="0" applyFont="1" applyAlignment="1">
      <alignment vertical="center"/>
    </xf>
    <xf numFmtId="0" fontId="8" fillId="0" borderId="0" xfId="0" applyFont="1"/>
    <xf numFmtId="0" fontId="16" fillId="0" borderId="0" xfId="0" applyFont="1"/>
    <xf numFmtId="0" fontId="16" fillId="0" borderId="0" xfId="0" applyFont="1" applyAlignment="1">
      <alignment horizontal="right"/>
    </xf>
    <xf numFmtId="0" fontId="16" fillId="0" borderId="0" xfId="0" applyFont="1" applyAlignment="1">
      <alignment horizontal="right" vertical="top"/>
    </xf>
    <xf numFmtId="0" fontId="103" fillId="4" borderId="0" xfId="0" applyFont="1" applyFill="1" applyAlignment="1">
      <alignment horizontal="center" vertical="center"/>
    </xf>
    <xf numFmtId="0" fontId="29" fillId="4" borderId="250" xfId="0" applyFont="1" applyFill="1" applyBorder="1"/>
    <xf numFmtId="0" fontId="29" fillId="11" borderId="28" xfId="0" applyFont="1" applyFill="1" applyBorder="1"/>
    <xf numFmtId="0" fontId="29" fillId="12" borderId="28" xfId="0" applyFont="1" applyFill="1" applyBorder="1"/>
    <xf numFmtId="0" fontId="29" fillId="0" borderId="28" xfId="0" applyFont="1" applyBorder="1"/>
    <xf numFmtId="0" fontId="78" fillId="13" borderId="0" xfId="0" applyFont="1" applyFill="1"/>
    <xf numFmtId="0" fontId="67" fillId="10" borderId="173" xfId="3" applyFont="1" applyFill="1" applyBorder="1" applyAlignment="1">
      <alignment horizontal="left" vertical="center" wrapText="1"/>
    </xf>
    <xf numFmtId="0" fontId="67" fillId="10" borderId="0" xfId="0" applyFont="1" applyFill="1" applyAlignment="1">
      <alignment horizontal="center" wrapText="1"/>
    </xf>
    <xf numFmtId="0" fontId="100" fillId="0" borderId="247" xfId="0" applyFont="1" applyBorder="1" applyAlignment="1">
      <alignment horizontal="right"/>
    </xf>
    <xf numFmtId="0" fontId="100" fillId="10" borderId="88" xfId="0" applyFont="1" applyFill="1" applyBorder="1" applyAlignment="1">
      <alignment horizontal="left"/>
    </xf>
    <xf numFmtId="0" fontId="29" fillId="10" borderId="248" xfId="0" applyFont="1" applyFill="1" applyBorder="1" applyAlignment="1">
      <alignment horizontal="right" vertical="center" shrinkToFit="1"/>
    </xf>
    <xf numFmtId="0" fontId="29" fillId="10" borderId="86" xfId="0" applyFont="1" applyFill="1" applyBorder="1" applyAlignment="1">
      <alignment horizontal="left" vertical="center" shrinkToFit="1"/>
    </xf>
    <xf numFmtId="0" fontId="29" fillId="10" borderId="79" xfId="0" applyFont="1" applyFill="1" applyBorder="1" applyAlignment="1">
      <alignment horizontal="left" vertical="center" shrinkToFit="1"/>
    </xf>
    <xf numFmtId="0" fontId="65" fillId="10" borderId="0" xfId="0" applyFont="1" applyFill="1" applyAlignment="1">
      <alignment vertical="center"/>
    </xf>
    <xf numFmtId="0" fontId="66" fillId="10" borderId="233" xfId="0" applyFont="1" applyFill="1" applyBorder="1" applyAlignment="1">
      <alignment horizontal="center" shrinkToFit="1"/>
    </xf>
    <xf numFmtId="0" fontId="66" fillId="10" borderId="167" xfId="0" applyFont="1" applyFill="1" applyBorder="1" applyAlignment="1">
      <alignment horizontal="center" shrinkToFit="1"/>
    </xf>
    <xf numFmtId="0" fontId="31" fillId="10" borderId="108" xfId="0" applyFont="1" applyFill="1" applyBorder="1" applyAlignment="1">
      <alignment horizontal="center" vertical="center" shrinkToFit="1"/>
    </xf>
    <xf numFmtId="0" fontId="31" fillId="10" borderId="168" xfId="0" applyFont="1" applyFill="1" applyBorder="1" applyAlignment="1">
      <alignment horizontal="center" vertical="center" shrinkToFit="1"/>
    </xf>
    <xf numFmtId="0" fontId="57" fillId="10" borderId="127" xfId="0" applyFont="1" applyFill="1" applyBorder="1" applyAlignment="1">
      <alignment horizontal="center"/>
    </xf>
    <xf numFmtId="0" fontId="29" fillId="10" borderId="81" xfId="0" applyFont="1" applyFill="1" applyBorder="1"/>
    <xf numFmtId="0" fontId="32" fillId="10" borderId="0" xfId="0" applyFont="1" applyFill="1" applyAlignment="1">
      <alignment horizontal="center" wrapText="1"/>
    </xf>
    <xf numFmtId="0" fontId="67" fillId="10" borderId="0" xfId="0" applyFont="1" applyFill="1" applyAlignment="1">
      <alignment horizontal="center" wrapText="1"/>
    </xf>
    <xf numFmtId="0" fontId="68" fillId="10" borderId="0" xfId="0" applyFont="1" applyFill="1" applyAlignment="1">
      <alignment vertical="center" wrapText="1"/>
    </xf>
    <xf numFmtId="0" fontId="99" fillId="0" borderId="243" xfId="0" applyFont="1" applyBorder="1" applyAlignment="1">
      <alignment horizontal="center" vertical="center" shrinkToFit="1"/>
    </xf>
    <xf numFmtId="0" fontId="99" fillId="0" borderId="244" xfId="0" applyFont="1" applyBorder="1" applyAlignment="1">
      <alignment horizontal="center" vertical="center" shrinkToFit="1"/>
    </xf>
    <xf numFmtId="0" fontId="70" fillId="0" borderId="227" xfId="0" applyFont="1" applyBorder="1" applyAlignment="1">
      <alignment horizontal="center" vertical="center" shrinkToFit="1"/>
    </xf>
    <xf numFmtId="0" fontId="70" fillId="0" borderId="16" xfId="0" applyFont="1" applyBorder="1" applyAlignment="1">
      <alignment horizontal="center" vertical="center" shrinkToFit="1"/>
    </xf>
    <xf numFmtId="0" fontId="29" fillId="5" borderId="227" xfId="0" applyFont="1" applyFill="1" applyBorder="1" applyAlignment="1" applyProtection="1">
      <alignment vertical="center" shrinkToFit="1"/>
      <protection locked="0"/>
    </xf>
    <xf numFmtId="0" fontId="29" fillId="5" borderId="17" xfId="0" applyFont="1" applyFill="1" applyBorder="1" applyAlignment="1" applyProtection="1">
      <alignment vertical="center" shrinkToFit="1"/>
      <protection locked="0"/>
    </xf>
    <xf numFmtId="0" fontId="29" fillId="5" borderId="86" xfId="0" applyFont="1" applyFill="1" applyBorder="1" applyAlignment="1" applyProtection="1">
      <alignment vertical="center" shrinkToFit="1"/>
      <protection locked="0"/>
    </xf>
    <xf numFmtId="0" fontId="34" fillId="5" borderId="239" xfId="0" applyFont="1" applyFill="1" applyBorder="1" applyAlignment="1" applyProtection="1">
      <alignment horizontal="left" shrinkToFit="1"/>
      <protection locked="0"/>
    </xf>
    <xf numFmtId="0" fontId="34" fillId="5" borderId="237" xfId="0" applyFont="1" applyFill="1" applyBorder="1" applyAlignment="1" applyProtection="1">
      <alignment horizontal="left" shrinkToFit="1"/>
      <protection locked="0"/>
    </xf>
    <xf numFmtId="0" fontId="34" fillId="5" borderId="236" xfId="0" applyFont="1" applyFill="1" applyBorder="1" applyAlignment="1" applyProtection="1">
      <alignment horizontal="left" shrinkToFit="1"/>
      <protection locked="0"/>
    </xf>
    <xf numFmtId="0" fontId="29" fillId="10" borderId="226" xfId="0" applyFont="1" applyFill="1" applyBorder="1" applyAlignment="1">
      <alignment horizontal="center"/>
    </xf>
    <xf numFmtId="0" fontId="29" fillId="10" borderId="208" xfId="0" applyFont="1" applyFill="1" applyBorder="1" applyAlignment="1">
      <alignment horizontal="center"/>
    </xf>
    <xf numFmtId="0" fontId="29" fillId="10" borderId="128" xfId="0" applyFont="1" applyFill="1" applyBorder="1" applyAlignment="1">
      <alignment horizontal="center"/>
    </xf>
    <xf numFmtId="0" fontId="35" fillId="10" borderId="226" xfId="0" applyFont="1" applyFill="1" applyBorder="1" applyAlignment="1">
      <alignment horizontal="center"/>
    </xf>
    <xf numFmtId="0" fontId="35" fillId="10" borderId="208" xfId="0" applyFont="1" applyFill="1" applyBorder="1" applyAlignment="1">
      <alignment horizontal="center"/>
    </xf>
    <xf numFmtId="0" fontId="35" fillId="10" borderId="225" xfId="0" applyFont="1" applyFill="1" applyBorder="1" applyAlignment="1">
      <alignment horizontal="center"/>
    </xf>
    <xf numFmtId="0" fontId="34" fillId="0" borderId="241" xfId="0" applyFont="1" applyBorder="1" applyAlignment="1">
      <alignment horizontal="center"/>
    </xf>
    <xf numFmtId="0" fontId="34" fillId="0" borderId="242" xfId="0" applyFont="1" applyBorder="1" applyAlignment="1">
      <alignment horizontal="center"/>
    </xf>
    <xf numFmtId="0" fontId="71" fillId="10" borderId="0" xfId="0" applyFont="1" applyFill="1" applyAlignment="1">
      <alignment vertical="top" wrapText="1"/>
    </xf>
    <xf numFmtId="0" fontId="71" fillId="10" borderId="0" xfId="0" applyFont="1" applyFill="1" applyAlignment="1">
      <alignment vertical="top"/>
    </xf>
    <xf numFmtId="0" fontId="29" fillId="0" borderId="80" xfId="0" applyFont="1" applyBorder="1" applyAlignment="1">
      <alignment horizontal="center" wrapText="1"/>
    </xf>
    <xf numFmtId="0" fontId="29" fillId="0" borderId="31" xfId="0" applyFont="1" applyBorder="1" applyAlignment="1">
      <alignment horizontal="center"/>
    </xf>
    <xf numFmtId="0" fontId="81" fillId="0" borderId="82" xfId="0" applyFont="1" applyBorder="1" applyAlignment="1">
      <alignment vertical="center" wrapText="1"/>
    </xf>
    <xf numFmtId="0" fontId="81" fillId="0" borderId="0" xfId="0" applyFont="1" applyAlignment="1">
      <alignment vertical="center" wrapText="1"/>
    </xf>
    <xf numFmtId="0" fontId="35" fillId="10" borderId="83" xfId="0" applyFont="1" applyFill="1" applyBorder="1" applyAlignment="1">
      <alignment horizontal="left" vertical="center" wrapText="1"/>
    </xf>
    <xf numFmtId="0" fontId="35" fillId="10" borderId="232" xfId="0" applyFont="1" applyFill="1" applyBorder="1" applyAlignment="1">
      <alignment horizontal="left" vertical="center" wrapText="1"/>
    </xf>
    <xf numFmtId="0" fontId="35" fillId="10" borderId="90" xfId="0" applyFont="1" applyFill="1" applyBorder="1" applyAlignment="1">
      <alignment horizontal="left" vertical="center" wrapText="1"/>
    </xf>
    <xf numFmtId="0" fontId="35" fillId="10" borderId="123" xfId="0" applyFont="1" applyFill="1" applyBorder="1" applyAlignment="1">
      <alignment horizontal="left" vertical="center" wrapText="1"/>
    </xf>
    <xf numFmtId="0" fontId="35" fillId="10" borderId="85" xfId="0" applyFont="1" applyFill="1" applyBorder="1" applyAlignment="1">
      <alignment horizontal="left" vertical="center" wrapText="1"/>
    </xf>
    <xf numFmtId="0" fontId="35" fillId="10" borderId="235" xfId="0" applyFont="1" applyFill="1" applyBorder="1" applyAlignment="1">
      <alignment horizontal="left" vertical="center" wrapText="1"/>
    </xf>
    <xf numFmtId="0" fontId="37" fillId="10" borderId="98" xfId="0" applyFont="1" applyFill="1" applyBorder="1" applyAlignment="1">
      <alignment horizontal="center"/>
    </xf>
    <xf numFmtId="0" fontId="37" fillId="10" borderId="228" xfId="0" applyFont="1" applyFill="1" applyBorder="1" applyAlignment="1">
      <alignment horizontal="center"/>
    </xf>
    <xf numFmtId="0" fontId="37" fillId="10" borderId="213" xfId="0" applyFont="1" applyFill="1" applyBorder="1" applyAlignment="1">
      <alignment horizontal="center" vertical="center"/>
    </xf>
    <xf numFmtId="0" fontId="37" fillId="10" borderId="234" xfId="0" applyFont="1" applyFill="1" applyBorder="1" applyAlignment="1">
      <alignment horizontal="center" vertical="center"/>
    </xf>
    <xf numFmtId="0" fontId="33" fillId="0" borderId="83" xfId="0" applyFont="1" applyBorder="1" applyAlignment="1">
      <alignment horizontal="center" vertical="center" wrapText="1"/>
    </xf>
    <xf numFmtId="0" fontId="33" fillId="0" borderId="82" xfId="0" applyFont="1" applyBorder="1" applyAlignment="1">
      <alignment horizontal="center" vertical="center" wrapText="1"/>
    </xf>
    <xf numFmtId="0" fontId="33" fillId="0" borderId="90" xfId="0" applyFont="1" applyBorder="1" applyAlignment="1">
      <alignment horizontal="center" vertical="center" wrapText="1"/>
    </xf>
    <xf numFmtId="0" fontId="33" fillId="0" borderId="0" xfId="0" applyFont="1" applyAlignment="1">
      <alignment horizontal="center" vertical="center" wrapText="1"/>
    </xf>
    <xf numFmtId="0" fontId="33" fillId="0" borderId="85" xfId="0" applyFont="1" applyBorder="1" applyAlignment="1">
      <alignment horizontal="center" vertical="center" wrapText="1"/>
    </xf>
    <xf numFmtId="0" fontId="33" fillId="0" borderId="17" xfId="0" applyFont="1" applyBorder="1" applyAlignment="1">
      <alignment horizontal="center" vertical="center" wrapText="1"/>
    </xf>
    <xf numFmtId="0" fontId="31" fillId="0" borderId="80" xfId="0" applyFont="1" applyBorder="1" applyAlignment="1">
      <alignment horizontal="center" vertical="center"/>
    </xf>
    <xf numFmtId="0" fontId="31" fillId="0" borderId="31" xfId="0" applyFont="1" applyBorder="1" applyAlignment="1">
      <alignment horizontal="center" vertical="center"/>
    </xf>
    <xf numFmtId="0" fontId="31" fillId="0" borderId="81" xfId="0" applyFont="1" applyBorder="1" applyAlignment="1">
      <alignment horizontal="center" vertical="center"/>
    </xf>
    <xf numFmtId="0" fontId="31" fillId="0" borderId="148" xfId="0" applyFont="1" applyBorder="1" applyAlignment="1">
      <alignment horizontal="left" vertical="center" wrapText="1"/>
    </xf>
    <xf numFmtId="0" fontId="31" fillId="0" borderId="149" xfId="0" applyFont="1" applyBorder="1" applyAlignment="1">
      <alignment horizontal="left" vertical="center" wrapText="1"/>
    </xf>
    <xf numFmtId="0" fontId="31" fillId="0" borderId="150" xfId="0" applyFont="1" applyBorder="1" applyAlignment="1">
      <alignment horizontal="left" vertical="center" wrapText="1"/>
    </xf>
    <xf numFmtId="0" fontId="35" fillId="10" borderId="83" xfId="0" applyFont="1" applyFill="1" applyBorder="1" applyAlignment="1">
      <alignment horizontal="center" wrapText="1"/>
    </xf>
    <xf numFmtId="0" fontId="35" fillId="10" borderId="82" xfId="0" applyFont="1" applyFill="1" applyBorder="1" applyAlignment="1">
      <alignment horizontal="center" wrapText="1"/>
    </xf>
    <xf numFmtId="0" fontId="35" fillId="10" borderId="90" xfId="0" applyFont="1" applyFill="1" applyBorder="1" applyAlignment="1">
      <alignment horizontal="center" wrapText="1"/>
    </xf>
    <xf numFmtId="0" fontId="35" fillId="10" borderId="0" xfId="0" applyFont="1" applyFill="1" applyAlignment="1">
      <alignment horizontal="center" wrapText="1"/>
    </xf>
    <xf numFmtId="0" fontId="80" fillId="10" borderId="90" xfId="0" applyFont="1" applyFill="1" applyBorder="1" applyAlignment="1">
      <alignment horizontal="left" vertical="center" wrapText="1"/>
    </xf>
    <xf numFmtId="0" fontId="80" fillId="10" borderId="0" xfId="0" applyFont="1" applyFill="1" applyAlignment="1">
      <alignment horizontal="left" vertical="center" wrapText="1"/>
    </xf>
    <xf numFmtId="0" fontId="80" fillId="10" borderId="85" xfId="0" applyFont="1" applyFill="1" applyBorder="1" applyAlignment="1">
      <alignment horizontal="left" vertical="center" wrapText="1"/>
    </xf>
    <xf numFmtId="0" fontId="80" fillId="10" borderId="17" xfId="0" applyFont="1" applyFill="1" applyBorder="1" applyAlignment="1">
      <alignment horizontal="left" vertical="center" wrapText="1"/>
    </xf>
    <xf numFmtId="0" fontId="103" fillId="10" borderId="0" xfId="0" applyFont="1" applyFill="1" applyAlignment="1">
      <alignment horizontal="center" vertical="center"/>
    </xf>
    <xf numFmtId="0" fontId="31" fillId="0" borderId="117" xfId="0" applyFont="1" applyBorder="1" applyAlignment="1">
      <alignment vertical="center" wrapText="1"/>
    </xf>
    <xf numFmtId="0" fontId="31" fillId="0" borderId="100" xfId="0" applyFont="1" applyBorder="1" applyAlignment="1">
      <alignment vertical="center" wrapText="1"/>
    </xf>
    <xf numFmtId="0" fontId="31" fillId="0" borderId="97" xfId="0" applyFont="1" applyBorder="1" applyAlignment="1">
      <alignment vertical="center" wrapText="1"/>
    </xf>
    <xf numFmtId="0" fontId="35" fillId="0" borderId="90" xfId="0" applyFont="1" applyBorder="1" applyAlignment="1">
      <alignment horizontal="center" vertical="center" wrapText="1"/>
    </xf>
    <xf numFmtId="0" fontId="35" fillId="0" borderId="0" xfId="0" applyFont="1" applyAlignment="1">
      <alignment horizontal="center" vertical="center" wrapText="1"/>
    </xf>
    <xf numFmtId="0" fontId="35" fillId="0" borderId="91" xfId="0" applyFont="1" applyBorder="1" applyAlignment="1">
      <alignment horizontal="center" vertical="center" wrapText="1"/>
    </xf>
    <xf numFmtId="0" fontId="31" fillId="0" borderId="90" xfId="0" applyFont="1" applyBorder="1" applyAlignment="1">
      <alignment horizontal="center" vertical="center" wrapText="1"/>
    </xf>
    <xf numFmtId="0" fontId="31" fillId="0" borderId="0" xfId="0" applyFont="1" applyAlignment="1">
      <alignment horizontal="center" vertical="center" wrapText="1"/>
    </xf>
    <xf numFmtId="0" fontId="103" fillId="10" borderId="0" xfId="0" applyFont="1" applyFill="1" applyAlignment="1">
      <alignment horizontal="center" vertical="center" wrapText="1"/>
    </xf>
    <xf numFmtId="0" fontId="61" fillId="0" borderId="83" xfId="0" applyFont="1" applyBorder="1" applyAlignment="1" applyProtection="1">
      <alignment horizontal="center" vertical="center" shrinkToFit="1"/>
      <protection locked="0"/>
    </xf>
    <xf numFmtId="0" fontId="61" fillId="0" borderId="82" xfId="0" applyFont="1" applyBorder="1" applyAlignment="1" applyProtection="1">
      <alignment horizontal="center" vertical="center" shrinkToFit="1"/>
      <protection locked="0"/>
    </xf>
    <xf numFmtId="0" fontId="61" fillId="0" borderId="84" xfId="0" applyFont="1" applyBorder="1" applyAlignment="1" applyProtection="1">
      <alignment horizontal="center" vertical="center" shrinkToFit="1"/>
      <protection locked="0"/>
    </xf>
    <xf numFmtId="0" fontId="35" fillId="0" borderId="80"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81" xfId="0" applyFont="1" applyBorder="1" applyAlignment="1">
      <alignment horizontal="center" vertical="center" wrapText="1"/>
    </xf>
    <xf numFmtId="0" fontId="35" fillId="0" borderId="83" xfId="0" applyFont="1" applyBorder="1" applyAlignment="1">
      <alignment horizontal="center" vertical="center" wrapText="1"/>
    </xf>
    <xf numFmtId="0" fontId="35" fillId="0" borderId="82" xfId="0" applyFont="1" applyBorder="1" applyAlignment="1">
      <alignment horizontal="center" vertical="center" wrapText="1"/>
    </xf>
    <xf numFmtId="0" fontId="35" fillId="0" borderId="84" xfId="0" applyFont="1" applyBorder="1" applyAlignment="1">
      <alignment horizontal="center" vertical="center" wrapText="1"/>
    </xf>
    <xf numFmtId="0" fontId="35" fillId="0" borderId="85"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86" xfId="0" applyFont="1" applyBorder="1" applyAlignment="1">
      <alignment horizontal="center" vertical="center" wrapText="1"/>
    </xf>
    <xf numFmtId="0" fontId="61" fillId="10" borderId="83" xfId="0" applyFont="1" applyFill="1" applyBorder="1" applyAlignment="1">
      <alignment horizontal="center" vertical="center"/>
    </xf>
    <xf numFmtId="0" fontId="61" fillId="10" borderId="82" xfId="0" applyFont="1" applyFill="1" applyBorder="1" applyAlignment="1">
      <alignment horizontal="center" vertical="center"/>
    </xf>
    <xf numFmtId="0" fontId="61" fillId="10" borderId="84" xfId="0" applyFont="1" applyFill="1" applyBorder="1" applyAlignment="1">
      <alignment horizontal="center" vertical="center"/>
    </xf>
    <xf numFmtId="0" fontId="31" fillId="10" borderId="0" xfId="0" applyFont="1" applyFill="1" applyAlignment="1">
      <alignment vertical="center" wrapText="1"/>
    </xf>
    <xf numFmtId="0" fontId="35" fillId="10" borderId="83" xfId="0" applyFont="1" applyFill="1" applyBorder="1" applyAlignment="1">
      <alignment horizontal="center" vertical="center" textRotation="255" wrapText="1"/>
    </xf>
    <xf numFmtId="0" fontId="35" fillId="10" borderId="90" xfId="0" applyFont="1" applyFill="1" applyBorder="1" applyAlignment="1">
      <alignment horizontal="center" vertical="center" textRotation="255" wrapText="1"/>
    </xf>
    <xf numFmtId="0" fontId="35" fillId="10" borderId="85" xfId="0" applyFont="1" applyFill="1" applyBorder="1" applyAlignment="1">
      <alignment horizontal="center" vertical="center" textRotation="255" wrapText="1"/>
    </xf>
    <xf numFmtId="0" fontId="35" fillId="10" borderId="83" xfId="0" applyFont="1" applyFill="1" applyBorder="1" applyAlignment="1">
      <alignment horizontal="center" vertical="center"/>
    </xf>
    <xf numFmtId="0" fontId="35" fillId="10" borderId="82" xfId="0" applyFont="1" applyFill="1" applyBorder="1" applyAlignment="1">
      <alignment horizontal="center" vertical="center"/>
    </xf>
    <xf numFmtId="0" fontId="35" fillId="10" borderId="85" xfId="0" applyFont="1" applyFill="1" applyBorder="1" applyAlignment="1">
      <alignment horizontal="center" vertical="center"/>
    </xf>
    <xf numFmtId="0" fontId="35" fillId="10" borderId="17" xfId="0" applyFont="1" applyFill="1" applyBorder="1" applyAlignment="1">
      <alignment horizontal="center" vertical="center"/>
    </xf>
    <xf numFmtId="0" fontId="34" fillId="10" borderId="43" xfId="0" applyFont="1" applyFill="1" applyBorder="1" applyAlignment="1">
      <alignment horizontal="center" vertical="center" wrapText="1"/>
    </xf>
    <xf numFmtId="0" fontId="34" fillId="10" borderId="28" xfId="0" applyFont="1" applyFill="1" applyBorder="1" applyAlignment="1">
      <alignment horizontal="center" vertical="center"/>
    </xf>
    <xf numFmtId="0" fontId="31" fillId="10" borderId="83" xfId="0" applyFont="1" applyFill="1" applyBorder="1" applyAlignment="1">
      <alignment horizontal="center" vertical="center" wrapText="1"/>
    </xf>
    <xf numFmtId="0" fontId="31" fillId="10" borderId="90" xfId="0" applyFont="1" applyFill="1" applyBorder="1" applyAlignment="1">
      <alignment horizontal="center" vertical="center" wrapText="1"/>
    </xf>
    <xf numFmtId="0" fontId="31" fillId="10" borderId="85" xfId="0" applyFont="1" applyFill="1" applyBorder="1" applyAlignment="1">
      <alignment horizontal="center" vertical="center" wrapText="1"/>
    </xf>
    <xf numFmtId="0" fontId="31" fillId="10" borderId="43" xfId="0" applyFont="1" applyFill="1" applyBorder="1" applyAlignment="1">
      <alignment horizontal="center" vertical="center"/>
    </xf>
    <xf numFmtId="0" fontId="31" fillId="10" borderId="152" xfId="0" applyFont="1" applyFill="1" applyBorder="1" applyAlignment="1">
      <alignment horizontal="center" vertical="center"/>
    </xf>
    <xf numFmtId="0" fontId="31" fillId="10" borderId="28" xfId="0" applyFont="1" applyFill="1" applyBorder="1" applyAlignment="1">
      <alignment horizontal="center" vertical="center"/>
    </xf>
    <xf numFmtId="0" fontId="31" fillId="10" borderId="118" xfId="0" applyFont="1" applyFill="1" applyBorder="1" applyAlignment="1">
      <alignment horizontal="center" vertical="center"/>
    </xf>
    <xf numFmtId="0" fontId="33" fillId="10" borderId="80" xfId="0" applyFont="1" applyFill="1" applyBorder="1" applyAlignment="1">
      <alignment horizontal="center" vertical="center"/>
    </xf>
    <xf numFmtId="0" fontId="33" fillId="10" borderId="31" xfId="0" applyFont="1" applyFill="1" applyBorder="1" applyAlignment="1">
      <alignment horizontal="center" vertical="center"/>
    </xf>
    <xf numFmtId="0" fontId="33" fillId="10" borderId="81" xfId="0" applyFont="1" applyFill="1" applyBorder="1" applyAlignment="1">
      <alignment horizontal="center" vertical="center"/>
    </xf>
    <xf numFmtId="0" fontId="35" fillId="10" borderId="80"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81" xfId="0" applyFont="1" applyFill="1" applyBorder="1" applyAlignment="1">
      <alignment horizontal="center" vertical="center"/>
    </xf>
    <xf numFmtId="0" fontId="64" fillId="10" borderId="0" xfId="3" applyFont="1" applyFill="1" applyAlignment="1">
      <alignment horizontal="left" vertical="center" wrapText="1"/>
    </xf>
    <xf numFmtId="0" fontId="64" fillId="10" borderId="0" xfId="3" applyFont="1" applyFill="1" applyAlignment="1">
      <alignment horizontal="right" vertical="justify" wrapText="1"/>
    </xf>
    <xf numFmtId="181" fontId="13" fillId="0" borderId="76" xfId="3" applyNumberFormat="1" applyFont="1" applyBorder="1" applyAlignment="1">
      <alignment horizontal="center" vertical="center" wrapText="1"/>
    </xf>
    <xf numFmtId="181" fontId="13" fillId="0" borderId="77" xfId="3" applyNumberFormat="1" applyFont="1" applyBorder="1" applyAlignment="1">
      <alignment horizontal="center" vertical="center" wrapText="1"/>
    </xf>
    <xf numFmtId="181" fontId="13" fillId="0" borderId="78" xfId="3" applyNumberFormat="1" applyFont="1" applyBorder="1" applyAlignment="1">
      <alignment horizontal="center" vertical="center" wrapText="1"/>
    </xf>
    <xf numFmtId="0" fontId="67" fillId="10" borderId="65" xfId="3" applyFont="1" applyFill="1" applyBorder="1" applyAlignment="1">
      <alignment horizontal="left" vertical="center" wrapText="1"/>
    </xf>
    <xf numFmtId="0" fontId="67" fillId="10" borderId="174" xfId="3" applyFont="1" applyFill="1" applyBorder="1" applyAlignment="1">
      <alignment horizontal="left" vertical="center" wrapText="1"/>
    </xf>
    <xf numFmtId="181" fontId="13" fillId="0" borderId="71" xfId="3" applyNumberFormat="1" applyFont="1" applyBorder="1">
      <alignment vertical="center"/>
    </xf>
    <xf numFmtId="181" fontId="13" fillId="0" borderId="17" xfId="3" applyNumberFormat="1" applyFont="1" applyBorder="1">
      <alignment vertical="center"/>
    </xf>
    <xf numFmtId="181" fontId="13" fillId="0" borderId="16" xfId="3" applyNumberFormat="1" applyFont="1" applyBorder="1">
      <alignment vertical="center"/>
    </xf>
    <xf numFmtId="179" fontId="24" fillId="0" borderId="21" xfId="4" applyNumberFormat="1" applyFont="1" applyBorder="1" applyAlignment="1" applyProtection="1">
      <alignment horizontal="left" vertical="center" wrapText="1"/>
    </xf>
    <xf numFmtId="179" fontId="24" fillId="0" borderId="0" xfId="4" applyNumberFormat="1" applyFont="1" applyBorder="1" applyAlignment="1" applyProtection="1">
      <alignment horizontal="left" vertical="center" wrapText="1"/>
    </xf>
    <xf numFmtId="179" fontId="24" fillId="0" borderId="26" xfId="4" applyNumberFormat="1" applyFont="1" applyBorder="1" applyAlignment="1" applyProtection="1">
      <alignment horizontal="left" vertical="center" wrapText="1"/>
    </xf>
    <xf numFmtId="179" fontId="24" fillId="0" borderId="23" xfId="4" applyNumberFormat="1" applyFont="1" applyBorder="1" applyAlignment="1" applyProtection="1">
      <alignment horizontal="left" vertical="center" wrapText="1"/>
    </xf>
    <xf numFmtId="181" fontId="13" fillId="0" borderId="72" xfId="3" applyNumberFormat="1" applyFont="1" applyBorder="1">
      <alignment vertical="center"/>
    </xf>
    <xf numFmtId="181" fontId="13" fillId="0" borderId="31" xfId="3" applyNumberFormat="1" applyFont="1" applyBorder="1">
      <alignment vertical="center"/>
    </xf>
    <xf numFmtId="181" fontId="13" fillId="0" borderId="73" xfId="3" applyNumberFormat="1" applyFont="1" applyBorder="1">
      <alignment vertical="center"/>
    </xf>
    <xf numFmtId="181" fontId="13" fillId="0" borderId="72" xfId="3" applyNumberFormat="1" applyFont="1" applyBorder="1" applyAlignment="1">
      <alignment horizontal="left" vertical="center"/>
    </xf>
    <xf numFmtId="181" fontId="13" fillId="0" borderId="31" xfId="3" applyNumberFormat="1" applyFont="1" applyBorder="1" applyAlignment="1">
      <alignment horizontal="left" vertical="center"/>
    </xf>
    <xf numFmtId="181" fontId="13" fillId="0" borderId="73" xfId="3" applyNumberFormat="1" applyFont="1" applyBorder="1" applyAlignment="1">
      <alignment horizontal="left" vertical="center"/>
    </xf>
    <xf numFmtId="181" fontId="13" fillId="3" borderId="72" xfId="3" applyNumberFormat="1" applyFont="1" applyFill="1" applyBorder="1">
      <alignment vertical="center"/>
    </xf>
    <xf numFmtId="181" fontId="13" fillId="3" borderId="31" xfId="3" applyNumberFormat="1" applyFont="1" applyFill="1" applyBorder="1">
      <alignment vertical="center"/>
    </xf>
    <xf numFmtId="181" fontId="13" fillId="3" borderId="73" xfId="3" applyNumberFormat="1" applyFont="1" applyFill="1" applyBorder="1">
      <alignment vertical="center"/>
    </xf>
    <xf numFmtId="181" fontId="69" fillId="10" borderId="74" xfId="3" applyNumberFormat="1" applyFont="1" applyFill="1" applyBorder="1">
      <alignment vertical="center"/>
    </xf>
    <xf numFmtId="181" fontId="69" fillId="10" borderId="75" xfId="3" applyNumberFormat="1" applyFont="1" applyFill="1" applyBorder="1">
      <alignment vertical="center"/>
    </xf>
    <xf numFmtId="181" fontId="69" fillId="10" borderId="35" xfId="3" applyNumberFormat="1" applyFont="1" applyFill="1" applyBorder="1">
      <alignment vertical="center"/>
    </xf>
    <xf numFmtId="0" fontId="29" fillId="10" borderId="180" xfId="3" applyFont="1" applyFill="1" applyBorder="1" applyAlignment="1">
      <alignment horizontal="center" vertical="center" textRotation="255"/>
    </xf>
    <xf numFmtId="0" fontId="29" fillId="10" borderId="179" xfId="3" applyFont="1" applyFill="1" applyBorder="1" applyAlignment="1">
      <alignment horizontal="center" vertical="center" textRotation="255"/>
    </xf>
    <xf numFmtId="0" fontId="29" fillId="10" borderId="176" xfId="3" applyFont="1" applyFill="1" applyBorder="1" applyAlignment="1">
      <alignment horizontal="center" vertical="center" textRotation="255"/>
    </xf>
    <xf numFmtId="0" fontId="29" fillId="10" borderId="18" xfId="3" quotePrefix="1" applyFont="1" applyFill="1" applyBorder="1" applyAlignment="1">
      <alignment horizontal="center" vertical="center"/>
    </xf>
    <xf numFmtId="0" fontId="29" fillId="10" borderId="15" xfId="3" quotePrefix="1" applyFont="1" applyFill="1" applyBorder="1" applyAlignment="1">
      <alignment horizontal="center" vertical="center"/>
    </xf>
    <xf numFmtId="0" fontId="29" fillId="10" borderId="8" xfId="3" quotePrefix="1" applyFont="1" applyFill="1" applyBorder="1" applyAlignment="1">
      <alignment horizontal="center" vertical="center"/>
    </xf>
    <xf numFmtId="0" fontId="29" fillId="10" borderId="1" xfId="3" quotePrefix="1" applyFont="1" applyFill="1" applyBorder="1" applyAlignment="1">
      <alignment horizontal="center" vertical="center"/>
    </xf>
    <xf numFmtId="0" fontId="29" fillId="10" borderId="2" xfId="3" quotePrefix="1" applyFont="1" applyFill="1" applyBorder="1" applyAlignment="1">
      <alignment horizontal="center" vertical="center"/>
    </xf>
    <xf numFmtId="0" fontId="29" fillId="10" borderId="37" xfId="3" quotePrefix="1" applyFont="1" applyFill="1" applyBorder="1" applyAlignment="1">
      <alignment horizontal="center" vertical="center"/>
    </xf>
    <xf numFmtId="181" fontId="69" fillId="10" borderId="76" xfId="3" applyNumberFormat="1" applyFont="1" applyFill="1" applyBorder="1">
      <alignment vertical="center"/>
    </xf>
    <xf numFmtId="181" fontId="69" fillId="10" borderId="77" xfId="3" applyNumberFormat="1" applyFont="1" applyFill="1" applyBorder="1">
      <alignment vertical="center"/>
    </xf>
    <xf numFmtId="181" fontId="69" fillId="10" borderId="78" xfId="3" applyNumberFormat="1" applyFont="1" applyFill="1" applyBorder="1">
      <alignment vertical="center"/>
    </xf>
    <xf numFmtId="181" fontId="67" fillId="10" borderId="72" xfId="3" applyNumberFormat="1" applyFont="1" applyFill="1" applyBorder="1">
      <alignment vertical="center"/>
    </xf>
    <xf numFmtId="181" fontId="67" fillId="10" borderId="31" xfId="3" applyNumberFormat="1" applyFont="1" applyFill="1" applyBorder="1">
      <alignment vertical="center"/>
    </xf>
    <xf numFmtId="181" fontId="67" fillId="10" borderId="73" xfId="3" applyNumberFormat="1" applyFont="1" applyFill="1" applyBorder="1">
      <alignment vertical="center"/>
    </xf>
    <xf numFmtId="181" fontId="69" fillId="10" borderId="72" xfId="3" applyNumberFormat="1" applyFont="1" applyFill="1" applyBorder="1">
      <alignment vertical="center"/>
    </xf>
    <xf numFmtId="181" fontId="69" fillId="10" borderId="31" xfId="3" applyNumberFormat="1" applyFont="1" applyFill="1" applyBorder="1">
      <alignment vertical="center"/>
    </xf>
    <xf numFmtId="181" fontId="69" fillId="10" borderId="73" xfId="3" applyNumberFormat="1" applyFont="1" applyFill="1" applyBorder="1">
      <alignment vertical="center"/>
    </xf>
    <xf numFmtId="181" fontId="69" fillId="10" borderId="72" xfId="3" applyNumberFormat="1" applyFont="1" applyFill="1" applyBorder="1" applyAlignment="1">
      <alignment horizontal="left" vertical="center"/>
    </xf>
    <xf numFmtId="181" fontId="69" fillId="10" borderId="31" xfId="3" applyNumberFormat="1" applyFont="1" applyFill="1" applyBorder="1" applyAlignment="1">
      <alignment horizontal="left" vertical="center"/>
    </xf>
    <xf numFmtId="181" fontId="69" fillId="10" borderId="73" xfId="3" applyNumberFormat="1" applyFont="1" applyFill="1" applyBorder="1" applyAlignment="1">
      <alignment horizontal="left" vertical="center"/>
    </xf>
    <xf numFmtId="181" fontId="69" fillId="10" borderId="29" xfId="3" applyNumberFormat="1" applyFont="1" applyFill="1" applyBorder="1" applyAlignment="1">
      <alignment horizontal="left" vertical="center"/>
    </xf>
    <xf numFmtId="181" fontId="69" fillId="10" borderId="28" xfId="3" applyNumberFormat="1" applyFont="1" applyFill="1" applyBorder="1" applyAlignment="1">
      <alignment horizontal="left" vertical="center"/>
    </xf>
    <xf numFmtId="181" fontId="69" fillId="10" borderId="10" xfId="3" applyNumberFormat="1" applyFont="1" applyFill="1" applyBorder="1" applyAlignment="1">
      <alignment horizontal="left" vertical="center"/>
    </xf>
    <xf numFmtId="0" fontId="72" fillId="10" borderId="179" xfId="3" applyFont="1" applyFill="1" applyBorder="1" applyAlignment="1">
      <alignment horizontal="center"/>
    </xf>
    <xf numFmtId="0" fontId="72" fillId="10" borderId="176" xfId="3" applyFont="1" applyFill="1" applyBorder="1" applyAlignment="1">
      <alignment horizontal="center"/>
    </xf>
    <xf numFmtId="181" fontId="69" fillId="10" borderId="74" xfId="3" applyNumberFormat="1" applyFont="1" applyFill="1" applyBorder="1" applyAlignment="1">
      <alignment horizontal="left" vertical="center"/>
    </xf>
    <xf numFmtId="181" fontId="69" fillId="10" borderId="75" xfId="3" applyNumberFormat="1" applyFont="1" applyFill="1" applyBorder="1" applyAlignment="1">
      <alignment horizontal="left" vertical="center"/>
    </xf>
    <xf numFmtId="181" fontId="69" fillId="10" borderId="35" xfId="3" applyNumberFormat="1" applyFont="1" applyFill="1" applyBorder="1" applyAlignment="1">
      <alignment horizontal="left" vertical="center"/>
    </xf>
    <xf numFmtId="0" fontId="29" fillId="10" borderId="42" xfId="3" quotePrefix="1" applyFont="1" applyFill="1" applyBorder="1" applyAlignment="1">
      <alignment horizontal="center" vertical="center"/>
    </xf>
    <xf numFmtId="0" fontId="29" fillId="10" borderId="0" xfId="3" quotePrefix="1" applyFont="1" applyFill="1" applyAlignment="1">
      <alignment horizontal="center" vertical="center"/>
    </xf>
    <xf numFmtId="0" fontId="29" fillId="10" borderId="64" xfId="3" applyFont="1" applyFill="1" applyBorder="1" applyAlignment="1">
      <alignment horizontal="center" vertical="center" textRotation="255"/>
    </xf>
    <xf numFmtId="0" fontId="29" fillId="10" borderId="65" xfId="3" applyFont="1" applyFill="1" applyBorder="1" applyAlignment="1">
      <alignment horizontal="center" vertical="center" textRotation="255"/>
    </xf>
    <xf numFmtId="0" fontId="29" fillId="10" borderId="34" xfId="3" applyFont="1" applyFill="1" applyBorder="1" applyAlignment="1">
      <alignment horizontal="center" vertical="center" textRotation="255"/>
    </xf>
    <xf numFmtId="0" fontId="29" fillId="10" borderId="59" xfId="3" quotePrefix="1" applyFont="1" applyFill="1" applyBorder="1" applyAlignment="1">
      <alignment horizontal="center" vertical="center"/>
    </xf>
    <xf numFmtId="0" fontId="29" fillId="10" borderId="60" xfId="3" quotePrefix="1" applyFont="1" applyFill="1" applyBorder="1" applyAlignment="1">
      <alignment horizontal="center" vertical="center"/>
    </xf>
    <xf numFmtId="0" fontId="33" fillId="10" borderId="0" xfId="3" applyFont="1" applyFill="1" applyAlignment="1">
      <alignment horizontal="center" vertical="center"/>
    </xf>
    <xf numFmtId="0" fontId="33" fillId="10" borderId="214" xfId="3" applyFont="1" applyFill="1" applyBorder="1" applyAlignment="1">
      <alignment horizontal="center" vertical="center"/>
    </xf>
    <xf numFmtId="0" fontId="33" fillId="10" borderId="215" xfId="3" applyFont="1" applyFill="1" applyBorder="1" applyAlignment="1">
      <alignment horizontal="center" vertical="center"/>
    </xf>
    <xf numFmtId="0" fontId="33" fillId="10" borderId="216" xfId="3" applyFont="1" applyFill="1" applyBorder="1" applyAlignment="1">
      <alignment horizontal="center" vertical="center"/>
    </xf>
    <xf numFmtId="0" fontId="33" fillId="10" borderId="221" xfId="3" applyFont="1" applyFill="1" applyBorder="1" applyAlignment="1">
      <alignment horizontal="center" vertical="center"/>
    </xf>
    <xf numFmtId="0" fontId="33" fillId="10" borderId="222" xfId="3" applyFont="1" applyFill="1" applyBorder="1" applyAlignment="1">
      <alignment horizontal="center" vertical="center"/>
    </xf>
    <xf numFmtId="0" fontId="33" fillId="10" borderId="223" xfId="3" applyFont="1" applyFill="1" applyBorder="1" applyAlignment="1">
      <alignment horizontal="center" vertical="center"/>
    </xf>
    <xf numFmtId="0" fontId="33" fillId="10" borderId="217" xfId="3" applyFont="1" applyFill="1" applyBorder="1" applyAlignment="1">
      <alignment horizontal="center" vertical="center"/>
    </xf>
    <xf numFmtId="0" fontId="33" fillId="10" borderId="218" xfId="3" applyFont="1" applyFill="1" applyBorder="1" applyAlignment="1">
      <alignment horizontal="center" vertical="center"/>
    </xf>
    <xf numFmtId="0" fontId="33" fillId="10" borderId="219" xfId="3" applyFont="1" applyFill="1" applyBorder="1" applyAlignment="1">
      <alignment horizontal="center" vertical="center"/>
    </xf>
    <xf numFmtId="0" fontId="67" fillId="10" borderId="192" xfId="3" applyFont="1" applyFill="1" applyBorder="1" applyAlignment="1">
      <alignment horizontal="left" vertical="center" wrapText="1"/>
    </xf>
    <xf numFmtId="0" fontId="67" fillId="10" borderId="173" xfId="3" applyFont="1" applyFill="1" applyBorder="1" applyAlignment="1">
      <alignment horizontal="left" vertical="center" wrapText="1"/>
    </xf>
    <xf numFmtId="0" fontId="37" fillId="10" borderId="180" xfId="3" applyFont="1" applyFill="1" applyBorder="1" applyAlignment="1">
      <alignment horizontal="center" vertical="center" textRotation="255"/>
    </xf>
    <xf numFmtId="0" fontId="37" fillId="10" borderId="179" xfId="3" applyFont="1" applyFill="1" applyBorder="1" applyAlignment="1">
      <alignment horizontal="center" vertical="center" textRotation="255"/>
    </xf>
    <xf numFmtId="0" fontId="37" fillId="10" borderId="176" xfId="3" applyFont="1" applyFill="1" applyBorder="1" applyAlignment="1">
      <alignment horizontal="center" vertical="center" textRotation="255"/>
    </xf>
    <xf numFmtId="0" fontId="64" fillId="10" borderId="0" xfId="3" applyFont="1" applyFill="1" applyAlignment="1">
      <alignment vertical="center" wrapText="1"/>
    </xf>
    <xf numFmtId="0" fontId="34" fillId="10" borderId="180" xfId="3" applyFont="1" applyFill="1" applyBorder="1" applyAlignment="1">
      <alignment horizontal="center" vertical="center" textRotation="255"/>
    </xf>
    <xf numFmtId="0" fontId="34" fillId="10" borderId="179" xfId="3" applyFont="1" applyFill="1" applyBorder="1" applyAlignment="1">
      <alignment horizontal="center" vertical="center" textRotation="255"/>
    </xf>
    <xf numFmtId="0" fontId="34" fillId="10" borderId="176" xfId="3" applyFont="1" applyFill="1" applyBorder="1" applyAlignment="1">
      <alignment horizontal="center" vertical="center" textRotation="255"/>
    </xf>
    <xf numFmtId="0" fontId="34" fillId="10" borderId="33" xfId="3" applyFont="1" applyFill="1" applyBorder="1" applyAlignment="1">
      <alignment horizontal="center" vertical="center" textRotation="255"/>
    </xf>
    <xf numFmtId="0" fontId="34" fillId="10" borderId="42" xfId="3" applyFont="1" applyFill="1" applyBorder="1" applyAlignment="1">
      <alignment horizontal="center" vertical="center" textRotation="255"/>
    </xf>
    <xf numFmtId="0" fontId="34" fillId="10" borderId="19" xfId="3" applyFont="1" applyFill="1" applyBorder="1" applyAlignment="1">
      <alignment horizontal="center" vertical="center" textRotation="255"/>
    </xf>
    <xf numFmtId="0" fontId="72" fillId="10" borderId="31" xfId="3" applyFont="1" applyFill="1" applyBorder="1" applyAlignment="1">
      <alignment horizontal="left" vertical="center"/>
    </xf>
    <xf numFmtId="0" fontId="72" fillId="10" borderId="73" xfId="3" applyFont="1" applyFill="1" applyBorder="1" applyAlignment="1">
      <alignment horizontal="left" vertical="center"/>
    </xf>
    <xf numFmtId="0" fontId="72" fillId="10" borderId="75" xfId="3" applyFont="1" applyFill="1" applyBorder="1" applyAlignment="1">
      <alignment horizontal="left" vertical="center"/>
    </xf>
    <xf numFmtId="0" fontId="72" fillId="10" borderId="35" xfId="3" applyFont="1" applyFill="1" applyBorder="1" applyAlignment="1">
      <alignment horizontal="left" vertical="center"/>
    </xf>
    <xf numFmtId="0" fontId="16" fillId="0" borderId="0" xfId="0" applyFont="1" applyAlignment="1">
      <alignment horizontal="center" vertical="center"/>
    </xf>
    <xf numFmtId="0" fontId="60" fillId="0" borderId="44" xfId="0" quotePrefix="1" applyFont="1" applyBorder="1" applyAlignment="1">
      <alignment horizontal="center" vertical="center"/>
    </xf>
    <xf numFmtId="0" fontId="60" fillId="0" borderId="22" xfId="0" applyFont="1" applyBorder="1" applyAlignment="1">
      <alignment horizontal="center" vertical="center"/>
    </xf>
    <xf numFmtId="0" fontId="60" fillId="0" borderId="45" xfId="0" applyFont="1" applyBorder="1" applyAlignment="1">
      <alignment horizontal="center" vertical="center"/>
    </xf>
    <xf numFmtId="0" fontId="60" fillId="0" borderId="19" xfId="0" applyFont="1" applyBorder="1" applyAlignment="1">
      <alignment horizontal="center" vertical="center"/>
    </xf>
    <xf numFmtId="0" fontId="60" fillId="0" borderId="40" xfId="0" applyFont="1" applyBorder="1" applyAlignment="1">
      <alignment horizontal="center" vertical="center"/>
    </xf>
    <xf numFmtId="0" fontId="60" fillId="0" borderId="63" xfId="0" applyFont="1" applyBorder="1" applyAlignment="1">
      <alignment horizontal="center" vertical="center"/>
    </xf>
    <xf numFmtId="0" fontId="60" fillId="15" borderId="44" xfId="0" applyFont="1" applyFill="1" applyBorder="1" applyAlignment="1">
      <alignment horizontal="center" vertical="center"/>
    </xf>
    <xf numFmtId="0" fontId="60" fillId="15" borderId="22" xfId="0" applyFont="1" applyFill="1" applyBorder="1" applyAlignment="1">
      <alignment horizontal="center" vertical="center"/>
    </xf>
    <xf numFmtId="0" fontId="60" fillId="15" borderId="45" xfId="0" applyFont="1" applyFill="1" applyBorder="1" applyAlignment="1">
      <alignment horizontal="center" vertical="center"/>
    </xf>
    <xf numFmtId="0" fontId="60" fillId="15" borderId="19" xfId="0" applyFont="1" applyFill="1" applyBorder="1" applyAlignment="1">
      <alignment horizontal="center" vertical="center"/>
    </xf>
    <xf numFmtId="0" fontId="60" fillId="15" borderId="40" xfId="0" applyFont="1" applyFill="1" applyBorder="1" applyAlignment="1">
      <alignment horizontal="center" vertical="center"/>
    </xf>
    <xf numFmtId="0" fontId="60" fillId="15" borderId="63" xfId="0" applyFont="1" applyFill="1" applyBorder="1" applyAlignment="1">
      <alignment horizontal="center" vertical="center"/>
    </xf>
    <xf numFmtId="0" fontId="10" fillId="0" borderId="44" xfId="0" applyFont="1" applyBorder="1"/>
    <xf numFmtId="0" fontId="10" fillId="0" borderId="22" xfId="0" applyFont="1" applyBorder="1"/>
    <xf numFmtId="0" fontId="10" fillId="0" borderId="45" xfId="0" applyFont="1" applyBorder="1"/>
    <xf numFmtId="0" fontId="10" fillId="15" borderId="44" xfId="0" applyFont="1" applyFill="1" applyBorder="1"/>
    <xf numFmtId="0" fontId="10" fillId="15" borderId="22" xfId="0" applyFont="1" applyFill="1" applyBorder="1"/>
    <xf numFmtId="0" fontId="10" fillId="15" borderId="14" xfId="0" applyFont="1" applyFill="1" applyBorder="1"/>
    <xf numFmtId="0" fontId="41" fillId="0" borderId="42" xfId="0" applyFont="1" applyBorder="1" applyAlignment="1">
      <alignment horizontal="left" vertical="center" wrapText="1"/>
    </xf>
    <xf numFmtId="0" fontId="41" fillId="0" borderId="0" xfId="0" applyFont="1" applyAlignment="1">
      <alignment horizontal="left" vertical="center" wrapText="1"/>
    </xf>
    <xf numFmtId="0" fontId="41" fillId="0" borderId="20" xfId="0" applyFont="1" applyBorder="1" applyAlignment="1">
      <alignment horizontal="left" vertical="center" wrapText="1"/>
    </xf>
    <xf numFmtId="0" fontId="41" fillId="0" borderId="32" xfId="0" applyFont="1" applyBorder="1" applyAlignment="1">
      <alignment horizontal="left" vertical="center" wrapText="1"/>
    </xf>
    <xf numFmtId="0" fontId="41" fillId="0" borderId="17" xfId="0" applyFont="1" applyBorder="1" applyAlignment="1">
      <alignment horizontal="left" vertical="center" wrapText="1"/>
    </xf>
    <xf numFmtId="0" fontId="41" fillId="0" borderId="16" xfId="0" applyFont="1" applyBorder="1" applyAlignment="1">
      <alignment horizontal="left" vertical="center" wrapText="1"/>
    </xf>
    <xf numFmtId="0" fontId="16" fillId="0" borderId="2" xfId="0" applyFont="1" applyBorder="1" applyAlignment="1">
      <alignment vertical="center" wrapText="1"/>
    </xf>
    <xf numFmtId="0" fontId="16" fillId="0" borderId="37" xfId="0" applyFont="1" applyBorder="1" applyAlignment="1">
      <alignment vertical="center" wrapText="1"/>
    </xf>
    <xf numFmtId="0" fontId="16" fillId="0" borderId="5" xfId="0" applyFont="1" applyBorder="1" applyAlignment="1">
      <alignment vertical="center" wrapText="1"/>
    </xf>
    <xf numFmtId="0" fontId="28" fillId="9" borderId="74" xfId="0" applyFont="1" applyFill="1" applyBorder="1" applyAlignment="1">
      <alignment vertical="center" shrinkToFit="1"/>
    </xf>
    <xf numFmtId="0" fontId="28" fillId="9" borderId="75" xfId="0" applyFont="1" applyFill="1" applyBorder="1" applyAlignment="1">
      <alignment vertical="center" shrinkToFit="1"/>
    </xf>
    <xf numFmtId="0" fontId="28" fillId="9" borderId="35" xfId="0" applyFont="1" applyFill="1" applyBorder="1" applyAlignment="1">
      <alignment vertical="center" shrinkToFit="1"/>
    </xf>
    <xf numFmtId="0" fontId="16" fillId="9" borderId="59" xfId="0" applyFont="1" applyFill="1" applyBorder="1" applyAlignment="1">
      <alignment vertical="center" shrinkToFit="1"/>
    </xf>
    <xf numFmtId="0" fontId="16" fillId="9" borderId="60" xfId="0" applyFont="1" applyFill="1" applyBorder="1" applyAlignment="1">
      <alignment vertical="center" shrinkToFit="1"/>
    </xf>
    <xf numFmtId="0" fontId="16" fillId="9" borderId="11" xfId="0" applyFont="1" applyFill="1" applyBorder="1" applyAlignment="1">
      <alignment vertical="center" shrinkToFit="1"/>
    </xf>
    <xf numFmtId="180" fontId="85" fillId="9" borderId="157" xfId="1" applyNumberFormat="1" applyFont="1" applyFill="1" applyBorder="1" applyAlignment="1" applyProtection="1">
      <alignment horizontal="right" vertical="center"/>
    </xf>
    <xf numFmtId="180" fontId="85" fillId="9" borderId="82" xfId="1" applyNumberFormat="1" applyFont="1" applyFill="1" applyBorder="1" applyAlignment="1" applyProtection="1">
      <alignment horizontal="right" vertical="center"/>
    </xf>
    <xf numFmtId="180" fontId="85" fillId="9" borderId="158" xfId="1" applyNumberFormat="1" applyFont="1" applyFill="1" applyBorder="1" applyAlignment="1" applyProtection="1">
      <alignment horizontal="right" vertical="center"/>
    </xf>
    <xf numFmtId="0" fontId="28" fillId="0" borderId="72" xfId="0" applyFont="1" applyBorder="1" applyAlignment="1">
      <alignment vertical="center" shrinkToFit="1"/>
    </xf>
    <xf numFmtId="0" fontId="28" fillId="0" borderId="31" xfId="0" applyFont="1" applyBorder="1" applyAlignment="1">
      <alignment vertical="center" shrinkToFit="1"/>
    </xf>
    <xf numFmtId="0" fontId="28" fillId="0" borderId="73" xfId="0" applyFont="1" applyBorder="1" applyAlignment="1">
      <alignment vertical="center" shrinkToFit="1"/>
    </xf>
    <xf numFmtId="0" fontId="16" fillId="0" borderId="6" xfId="0" applyFont="1" applyBorder="1" applyAlignment="1">
      <alignment horizontal="center" vertical="center" shrinkToFit="1"/>
    </xf>
    <xf numFmtId="0" fontId="16" fillId="0" borderId="43" xfId="0" applyFont="1" applyBorder="1" applyAlignment="1">
      <alignment horizontal="center" vertical="center" shrinkToFit="1"/>
    </xf>
    <xf numFmtId="0" fontId="16" fillId="0" borderId="7" xfId="0" applyFont="1" applyBorder="1" applyAlignment="1">
      <alignment horizontal="center" vertical="center" shrinkToFit="1"/>
    </xf>
    <xf numFmtId="0" fontId="16" fillId="0" borderId="42" xfId="0" applyFont="1" applyBorder="1" applyAlignment="1">
      <alignment horizontal="center" vertical="center" shrinkToFit="1"/>
    </xf>
    <xf numFmtId="0" fontId="16" fillId="0" borderId="0" xfId="0" applyFont="1" applyAlignment="1">
      <alignment horizontal="center" vertical="center" shrinkToFit="1"/>
    </xf>
    <xf numFmtId="0" fontId="16" fillId="0" borderId="20"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28"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18" xfId="0" applyFont="1" applyBorder="1" applyAlignment="1">
      <alignment vertical="center" shrinkToFit="1"/>
    </xf>
    <xf numFmtId="0" fontId="16" fillId="0" borderId="15" xfId="0" applyFont="1" applyBorder="1" applyAlignment="1">
      <alignment vertical="center" shrinkToFit="1"/>
    </xf>
    <xf numFmtId="0" fontId="16" fillId="0" borderId="3" xfId="0" applyFont="1" applyBorder="1" applyAlignment="1">
      <alignment vertical="center" shrinkToFit="1"/>
    </xf>
    <xf numFmtId="0" fontId="16" fillId="0" borderId="8" xfId="0" applyFont="1" applyBorder="1" applyAlignment="1">
      <alignment vertical="center" shrinkToFit="1"/>
    </xf>
    <xf numFmtId="0" fontId="16" fillId="0" borderId="1" xfId="0" applyFont="1" applyBorder="1" applyAlignment="1">
      <alignment vertical="center" shrinkToFit="1"/>
    </xf>
    <xf numFmtId="0" fontId="16" fillId="0" borderId="4" xfId="0" applyFont="1" applyBorder="1" applyAlignment="1">
      <alignment vertical="center" shrinkToFit="1"/>
    </xf>
    <xf numFmtId="0" fontId="16" fillId="0" borderId="111" xfId="0" applyFont="1" applyBorder="1" applyAlignment="1">
      <alignment vertical="center" shrinkToFit="1"/>
    </xf>
    <xf numFmtId="0" fontId="16" fillId="0" borderId="112" xfId="0" applyFont="1" applyBorder="1" applyAlignment="1">
      <alignment vertical="center" shrinkToFit="1"/>
    </xf>
    <xf numFmtId="0" fontId="16" fillId="0" borderId="113" xfId="0" applyFont="1" applyBorder="1" applyAlignment="1">
      <alignment vertical="center" shrinkToFit="1"/>
    </xf>
    <xf numFmtId="180" fontId="85" fillId="0" borderId="205" xfId="1" applyNumberFormat="1" applyFont="1" applyFill="1" applyBorder="1" applyAlignment="1" applyProtection="1">
      <alignment horizontal="right" vertical="center"/>
    </xf>
    <xf numFmtId="0" fontId="16" fillId="0" borderId="62" xfId="0" applyFont="1" applyBorder="1" applyAlignment="1">
      <alignment horizontal="center" vertical="center" shrinkToFit="1"/>
    </xf>
    <xf numFmtId="0" fontId="16" fillId="0" borderId="21" xfId="0" applyFont="1" applyBorder="1" applyAlignment="1">
      <alignment horizontal="center" vertical="center" shrinkToFit="1"/>
    </xf>
    <xf numFmtId="0" fontId="16" fillId="0" borderId="71" xfId="0" applyFont="1" applyBorder="1" applyAlignment="1">
      <alignment horizontal="center" vertical="center" shrinkToFit="1"/>
    </xf>
    <xf numFmtId="0" fontId="16" fillId="0" borderId="17" xfId="0" applyFont="1" applyBorder="1" applyAlignment="1">
      <alignment horizontal="center" vertical="center" shrinkToFit="1"/>
    </xf>
    <xf numFmtId="0" fontId="16" fillId="0" borderId="16" xfId="0" applyFont="1" applyBorder="1" applyAlignment="1">
      <alignment horizontal="center" vertical="center" shrinkToFit="1"/>
    </xf>
    <xf numFmtId="180" fontId="85" fillId="0" borderId="12" xfId="1" applyNumberFormat="1" applyFont="1" applyFill="1" applyBorder="1" applyAlignment="1" applyProtection="1">
      <alignment horizontal="right" vertical="center"/>
    </xf>
    <xf numFmtId="0" fontId="47" fillId="0" borderId="6" xfId="0" applyFont="1" applyBorder="1" applyAlignment="1">
      <alignment horizontal="center" vertical="center" shrinkToFit="1"/>
    </xf>
    <xf numFmtId="0" fontId="47" fillId="0" borderId="43" xfId="0" applyFont="1" applyBorder="1" applyAlignment="1">
      <alignment horizontal="center" vertical="center" shrinkToFit="1"/>
    </xf>
    <xf numFmtId="0" fontId="47" fillId="0" borderId="54" xfId="0" applyFont="1" applyBorder="1" applyAlignment="1">
      <alignment horizontal="center" vertical="center" shrinkToFit="1"/>
    </xf>
    <xf numFmtId="0" fontId="47" fillId="0" borderId="42" xfId="0" applyFont="1" applyBorder="1" applyAlignment="1">
      <alignment horizontal="center" vertical="center" shrinkToFit="1"/>
    </xf>
    <xf numFmtId="0" fontId="47" fillId="0" borderId="0" xfId="0" applyFont="1" applyAlignment="1">
      <alignment horizontal="center" vertical="center" shrinkToFit="1"/>
    </xf>
    <xf numFmtId="0" fontId="47" fillId="0" borderId="25" xfId="0" applyFont="1" applyBorder="1" applyAlignment="1">
      <alignment horizontal="center" vertical="center" shrinkToFit="1"/>
    </xf>
    <xf numFmtId="0" fontId="47" fillId="0" borderId="9" xfId="0" applyFont="1" applyBorder="1" applyAlignment="1">
      <alignment horizontal="center" vertical="center" shrinkToFit="1"/>
    </xf>
    <xf numFmtId="0" fontId="47" fillId="0" borderId="28" xfId="0" applyFont="1" applyBorder="1" applyAlignment="1">
      <alignment horizontal="center" vertical="center" shrinkToFit="1"/>
    </xf>
    <xf numFmtId="0" fontId="47" fillId="0" borderId="30" xfId="0" applyFont="1" applyBorder="1" applyAlignment="1">
      <alignment horizontal="center" vertical="center" shrinkToFit="1"/>
    </xf>
    <xf numFmtId="0" fontId="47" fillId="0" borderId="52" xfId="0" applyFont="1" applyBorder="1" applyAlignment="1">
      <alignment horizontal="center" vertical="center" shrinkToFit="1"/>
    </xf>
    <xf numFmtId="0" fontId="47" fillId="0" borderId="23" xfId="0" applyFont="1" applyBorder="1" applyAlignment="1">
      <alignment horizontal="center" vertical="center" shrinkToFit="1"/>
    </xf>
    <xf numFmtId="0" fontId="47" fillId="0" borderId="27" xfId="0" applyFont="1" applyBorder="1" applyAlignment="1">
      <alignment horizontal="center" vertical="center" shrinkToFit="1"/>
    </xf>
    <xf numFmtId="49" fontId="51" fillId="0" borderId="44" xfId="0" applyNumberFormat="1" applyFont="1" applyBorder="1" applyAlignment="1">
      <alignment horizontal="center" vertical="center" shrinkToFit="1"/>
    </xf>
    <xf numFmtId="49" fontId="51" fillId="0" borderId="22" xfId="0" applyNumberFormat="1" applyFont="1" applyBorder="1" applyAlignment="1">
      <alignment horizontal="center" vertical="center" shrinkToFit="1"/>
    </xf>
    <xf numFmtId="49" fontId="51" fillId="0" borderId="14" xfId="0" applyNumberFormat="1" applyFont="1" applyBorder="1" applyAlignment="1">
      <alignment horizontal="center" vertical="center" shrinkToFit="1"/>
    </xf>
    <xf numFmtId="49" fontId="51" fillId="0" borderId="42" xfId="0" applyNumberFormat="1" applyFont="1" applyBorder="1" applyAlignment="1">
      <alignment horizontal="center" vertical="center" shrinkToFit="1"/>
    </xf>
    <xf numFmtId="49" fontId="51" fillId="0" borderId="0" xfId="0" applyNumberFormat="1" applyFont="1" applyAlignment="1">
      <alignment horizontal="center" vertical="center" shrinkToFit="1"/>
    </xf>
    <xf numFmtId="49" fontId="51" fillId="0" borderId="25" xfId="0" applyNumberFormat="1" applyFont="1" applyBorder="1" applyAlignment="1">
      <alignment horizontal="center" vertical="center" shrinkToFit="1"/>
    </xf>
    <xf numFmtId="49" fontId="51" fillId="0" borderId="9" xfId="0" applyNumberFormat="1" applyFont="1" applyBorder="1" applyAlignment="1">
      <alignment horizontal="center" vertical="center" shrinkToFit="1"/>
    </xf>
    <xf numFmtId="49" fontId="51" fillId="0" borderId="28" xfId="0" applyNumberFormat="1" applyFont="1" applyBorder="1" applyAlignment="1">
      <alignment horizontal="center" vertical="center" shrinkToFit="1"/>
    </xf>
    <xf numFmtId="49" fontId="51" fillId="0" borderId="30" xfId="0" applyNumberFormat="1" applyFont="1" applyBorder="1" applyAlignment="1">
      <alignment horizontal="center" vertical="center" shrinkToFit="1"/>
    </xf>
    <xf numFmtId="0" fontId="51" fillId="0" borderId="6" xfId="0" applyFont="1" applyBorder="1" applyAlignment="1">
      <alignment horizontal="center" vertical="center" shrinkToFit="1"/>
    </xf>
    <xf numFmtId="0" fontId="51" fillId="0" borderId="43" xfId="0" applyFont="1" applyBorder="1" applyAlignment="1">
      <alignment horizontal="center" vertical="center" shrinkToFit="1"/>
    </xf>
    <xf numFmtId="0" fontId="51" fillId="0" borderId="54" xfId="0" applyFont="1" applyBorder="1" applyAlignment="1">
      <alignment horizontal="center" vertical="center" shrinkToFit="1"/>
    </xf>
    <xf numFmtId="0" fontId="51" fillId="0" borderId="42" xfId="0" applyFont="1" applyBorder="1" applyAlignment="1">
      <alignment horizontal="center" vertical="center" shrinkToFit="1"/>
    </xf>
    <xf numFmtId="0" fontId="51" fillId="0" borderId="0" xfId="0" applyFont="1" applyAlignment="1">
      <alignment horizontal="center" vertical="center" shrinkToFit="1"/>
    </xf>
    <xf numFmtId="0" fontId="51" fillId="0" borderId="25" xfId="0" applyFont="1" applyBorder="1" applyAlignment="1">
      <alignment horizontal="center" vertical="center" shrinkToFit="1"/>
    </xf>
    <xf numFmtId="0" fontId="51" fillId="0" borderId="52" xfId="0" applyFont="1" applyBorder="1" applyAlignment="1">
      <alignment horizontal="center" vertical="center" shrinkToFit="1"/>
    </xf>
    <xf numFmtId="0" fontId="51" fillId="0" borderId="23" xfId="0" applyFont="1" applyBorder="1" applyAlignment="1">
      <alignment horizontal="center" vertical="center" shrinkToFit="1"/>
    </xf>
    <xf numFmtId="0" fontId="51" fillId="0" borderId="27" xfId="0" applyFont="1" applyBorder="1" applyAlignment="1">
      <alignment horizontal="center" vertical="center" shrinkToFit="1"/>
    </xf>
    <xf numFmtId="0" fontId="41" fillId="0" borderId="62" xfId="0" applyFont="1" applyBorder="1" applyAlignment="1">
      <alignment vertical="center" wrapText="1"/>
    </xf>
    <xf numFmtId="0" fontId="41" fillId="0" borderId="43" xfId="0" applyFont="1" applyBorder="1" applyAlignment="1">
      <alignment vertical="center" wrapText="1"/>
    </xf>
    <xf numFmtId="0" fontId="41" fillId="0" borderId="54" xfId="0" applyFont="1" applyBorder="1" applyAlignment="1">
      <alignment vertical="center" wrapText="1"/>
    </xf>
    <xf numFmtId="0" fontId="41" fillId="0" borderId="26" xfId="0" applyFont="1" applyBorder="1" applyAlignment="1">
      <alignment vertical="center" wrapText="1"/>
    </xf>
    <xf numFmtId="0" fontId="41" fillId="0" borderId="23" xfId="0" applyFont="1" applyBorder="1" applyAlignment="1">
      <alignment vertical="center" wrapText="1"/>
    </xf>
    <xf numFmtId="0" fontId="41" fillId="0" borderId="27" xfId="0" applyFont="1" applyBorder="1" applyAlignment="1">
      <alignment vertical="center" wrapText="1"/>
    </xf>
    <xf numFmtId="0" fontId="42" fillId="0" borderId="62" xfId="0" applyFont="1" applyBorder="1" applyAlignment="1">
      <alignment vertical="center" wrapText="1"/>
    </xf>
    <xf numFmtId="0" fontId="42" fillId="0" borderId="43" xfId="0" applyFont="1" applyBorder="1" applyAlignment="1">
      <alignment vertical="center" wrapText="1"/>
    </xf>
    <xf numFmtId="0" fontId="42" fillId="0" borderId="54" xfId="0" applyFont="1" applyBorder="1" applyAlignment="1">
      <alignment vertical="center" wrapText="1"/>
    </xf>
    <xf numFmtId="0" fontId="42" fillId="0" borderId="26" xfId="0" applyFont="1" applyBorder="1" applyAlignment="1">
      <alignment vertical="center" wrapText="1"/>
    </xf>
    <xf numFmtId="0" fontId="42" fillId="0" borderId="23" xfId="0" applyFont="1" applyBorder="1" applyAlignment="1">
      <alignment vertical="center" wrapText="1"/>
    </xf>
    <xf numFmtId="0" fontId="42" fillId="0" borderId="27" xfId="0" applyFont="1" applyBorder="1" applyAlignment="1">
      <alignment vertical="center" wrapText="1"/>
    </xf>
    <xf numFmtId="0" fontId="10" fillId="0" borderId="62" xfId="0" applyFont="1" applyBorder="1" applyAlignment="1">
      <alignment horizontal="center" vertical="center" wrapText="1"/>
    </xf>
    <xf numFmtId="0" fontId="10" fillId="0" borderId="43" xfId="0" applyFont="1" applyBorder="1" applyAlignment="1">
      <alignment horizontal="center" vertical="center"/>
    </xf>
    <xf numFmtId="0" fontId="10" fillId="0" borderId="7" xfId="0" applyFont="1" applyBorder="1" applyAlignment="1">
      <alignment horizontal="center" vertical="center"/>
    </xf>
    <xf numFmtId="0" fontId="10" fillId="0" borderId="71" xfId="0" applyFont="1" applyBorder="1" applyAlignment="1">
      <alignment horizontal="center" vertical="center"/>
    </xf>
    <xf numFmtId="0" fontId="10" fillId="0" borderId="17" xfId="0" applyFont="1" applyBorder="1" applyAlignment="1">
      <alignment horizontal="center" vertical="center"/>
    </xf>
    <xf numFmtId="0" fontId="10" fillId="0" borderId="16" xfId="0" applyFont="1" applyBorder="1" applyAlignment="1">
      <alignment horizontal="center" vertical="center"/>
    </xf>
    <xf numFmtId="0" fontId="10" fillId="0" borderId="21" xfId="0" applyFont="1" applyBorder="1" applyAlignment="1">
      <alignment horizontal="center" vertical="center"/>
    </xf>
    <xf numFmtId="0" fontId="10" fillId="0" borderId="0" xfId="0" applyFont="1" applyAlignment="1">
      <alignment horizontal="center" vertical="center"/>
    </xf>
    <xf numFmtId="0" fontId="10" fillId="0" borderId="20" xfId="0" applyFont="1" applyBorder="1" applyAlignment="1">
      <alignment horizontal="center" vertical="center"/>
    </xf>
    <xf numFmtId="0" fontId="16" fillId="0" borderId="18" xfId="0" applyFont="1" applyBorder="1" applyAlignment="1">
      <alignment vertical="center"/>
    </xf>
    <xf numFmtId="0" fontId="16" fillId="0" borderId="15" xfId="0" applyFont="1" applyBorder="1" applyAlignment="1">
      <alignment vertical="center"/>
    </xf>
    <xf numFmtId="0" fontId="16" fillId="0" borderId="8" xfId="0" applyFont="1" applyBorder="1" applyAlignment="1">
      <alignment vertical="center"/>
    </xf>
    <xf numFmtId="0" fontId="16" fillId="0" borderId="1" xfId="0" applyFont="1" applyBorder="1" applyAlignment="1">
      <alignment vertical="center"/>
    </xf>
    <xf numFmtId="0" fontId="16" fillId="0" borderId="2" xfId="0" applyFont="1" applyBorder="1" applyAlignment="1">
      <alignment vertical="center"/>
    </xf>
    <xf numFmtId="0" fontId="16" fillId="0" borderId="37" xfId="0" applyFont="1" applyBorder="1" applyAlignment="1">
      <alignment vertical="center"/>
    </xf>
    <xf numFmtId="180" fontId="85" fillId="15" borderId="130" xfId="1" applyNumberFormat="1" applyFont="1" applyFill="1" applyBorder="1" applyAlignment="1" applyProtection="1">
      <alignment horizontal="right" vertical="center"/>
    </xf>
    <xf numFmtId="180" fontId="85" fillId="15" borderId="77" xfId="1" applyNumberFormat="1" applyFont="1" applyFill="1" applyBorder="1" applyAlignment="1" applyProtection="1">
      <alignment horizontal="right" vertical="center"/>
    </xf>
    <xf numFmtId="180" fontId="85" fillId="15" borderId="78" xfId="1" applyNumberFormat="1" applyFont="1" applyFill="1" applyBorder="1" applyAlignment="1" applyProtection="1">
      <alignment horizontal="right" vertical="center"/>
    </xf>
    <xf numFmtId="180" fontId="85" fillId="9" borderId="130" xfId="1" applyNumberFormat="1" applyFont="1" applyFill="1" applyBorder="1" applyAlignment="1" applyProtection="1">
      <alignment horizontal="right" vertical="center"/>
    </xf>
    <xf numFmtId="180" fontId="85" fillId="9" borderId="77" xfId="1" applyNumberFormat="1" applyFont="1" applyFill="1" applyBorder="1" applyAlignment="1" applyProtection="1">
      <alignment horizontal="right" vertical="center"/>
    </xf>
    <xf numFmtId="180" fontId="85" fillId="9" borderId="78" xfId="1" applyNumberFormat="1" applyFont="1" applyFill="1" applyBorder="1" applyAlignment="1" applyProtection="1">
      <alignment horizontal="right" vertical="center"/>
    </xf>
    <xf numFmtId="180" fontId="85" fillId="15" borderId="156" xfId="1" applyNumberFormat="1" applyFont="1" applyFill="1" applyBorder="1" applyAlignment="1" applyProtection="1">
      <alignment horizontal="right" vertical="center"/>
    </xf>
    <xf numFmtId="0" fontId="58" fillId="2" borderId="12" xfId="0" applyFont="1" applyFill="1" applyBorder="1" applyAlignment="1">
      <alignment horizontal="center" wrapText="1"/>
    </xf>
    <xf numFmtId="0" fontId="58" fillId="2" borderId="12" xfId="0" applyFont="1" applyFill="1" applyBorder="1" applyAlignment="1">
      <alignment horizontal="center"/>
    </xf>
    <xf numFmtId="0" fontId="0" fillId="2" borderId="12" xfId="0" applyFill="1" applyBorder="1"/>
    <xf numFmtId="0" fontId="28" fillId="15" borderId="72" xfId="0" applyFont="1" applyFill="1" applyBorder="1" applyAlignment="1">
      <alignment vertical="center"/>
    </xf>
    <xf numFmtId="0" fontId="28" fillId="15" borderId="31" xfId="0" applyFont="1" applyFill="1" applyBorder="1" applyAlignment="1">
      <alignment vertical="center"/>
    </xf>
    <xf numFmtId="0" fontId="28" fillId="15" borderId="73" xfId="0" applyFont="1" applyFill="1" applyBorder="1" applyAlignment="1">
      <alignment vertical="center"/>
    </xf>
    <xf numFmtId="180" fontId="85" fillId="15" borderId="127" xfId="1" applyNumberFormat="1" applyFont="1" applyFill="1" applyBorder="1" applyAlignment="1" applyProtection="1">
      <alignment horizontal="right" vertical="center"/>
    </xf>
    <xf numFmtId="180" fontId="85" fillId="15" borderId="31" xfId="1" applyNumberFormat="1" applyFont="1" applyFill="1" applyBorder="1" applyAlignment="1" applyProtection="1">
      <alignment horizontal="right" vertical="center"/>
    </xf>
    <xf numFmtId="180" fontId="85" fillId="15" borderId="132" xfId="1" applyNumberFormat="1" applyFont="1" applyFill="1" applyBorder="1" applyAlignment="1" applyProtection="1">
      <alignment horizontal="right" vertical="center"/>
    </xf>
    <xf numFmtId="180" fontId="85" fillId="0" borderId="143" xfId="1" applyNumberFormat="1" applyFont="1" applyFill="1" applyBorder="1" applyAlignment="1" applyProtection="1">
      <alignment horizontal="right" vertical="center"/>
    </xf>
    <xf numFmtId="180" fontId="85" fillId="0" borderId="144" xfId="1" applyNumberFormat="1" applyFont="1" applyFill="1" applyBorder="1" applyAlignment="1" applyProtection="1">
      <alignment horizontal="right" vertical="center"/>
    </xf>
    <xf numFmtId="180" fontId="85" fillId="0" borderId="145" xfId="1" applyNumberFormat="1" applyFont="1" applyFill="1" applyBorder="1" applyAlignment="1" applyProtection="1">
      <alignment horizontal="right" vertical="center"/>
    </xf>
    <xf numFmtId="180" fontId="85" fillId="15" borderId="143" xfId="1" applyNumberFormat="1" applyFont="1" applyFill="1" applyBorder="1" applyAlignment="1" applyProtection="1">
      <alignment horizontal="right" vertical="center"/>
    </xf>
    <xf numFmtId="180" fontId="85" fillId="15" borderId="144" xfId="1" applyNumberFormat="1" applyFont="1" applyFill="1" applyBorder="1" applyAlignment="1" applyProtection="1">
      <alignment horizontal="right" vertical="center"/>
    </xf>
    <xf numFmtId="180" fontId="85" fillId="15" borderId="145" xfId="1" applyNumberFormat="1" applyFont="1" applyFill="1" applyBorder="1" applyAlignment="1" applyProtection="1">
      <alignment horizontal="right" vertical="center"/>
    </xf>
    <xf numFmtId="180" fontId="85" fillId="15" borderId="205" xfId="1" applyNumberFormat="1" applyFont="1" applyFill="1" applyBorder="1" applyAlignment="1" applyProtection="1">
      <alignment horizontal="right" vertical="center"/>
    </xf>
    <xf numFmtId="180" fontId="85" fillId="0" borderId="209" xfId="1" applyNumberFormat="1" applyFont="1" applyFill="1" applyBorder="1" applyAlignment="1" applyProtection="1">
      <alignment horizontal="right" vertical="center"/>
    </xf>
    <xf numFmtId="180" fontId="85" fillId="15" borderId="209" xfId="1" applyNumberFormat="1" applyFont="1" applyFill="1" applyBorder="1" applyAlignment="1" applyProtection="1">
      <alignment horizontal="right" vertical="center"/>
    </xf>
    <xf numFmtId="180" fontId="85" fillId="0" borderId="207" xfId="1" applyNumberFormat="1" applyFont="1" applyFill="1" applyBorder="1" applyAlignment="1" applyProtection="1">
      <alignment horizontal="right" vertical="center"/>
    </xf>
    <xf numFmtId="180" fontId="88" fillId="15" borderId="203" xfId="1" applyNumberFormat="1" applyFont="1" applyFill="1" applyBorder="1" applyAlignment="1" applyProtection="1">
      <alignment horizontal="right" vertical="center"/>
    </xf>
    <xf numFmtId="180" fontId="85" fillId="15" borderId="12" xfId="1" applyNumberFormat="1" applyFont="1" applyFill="1" applyBorder="1" applyAlignment="1" applyProtection="1">
      <alignment horizontal="right" vertical="center"/>
    </xf>
    <xf numFmtId="180" fontId="85" fillId="15" borderId="208" xfId="1" applyNumberFormat="1" applyFont="1" applyFill="1" applyBorder="1" applyAlignment="1" applyProtection="1">
      <alignment vertical="center"/>
    </xf>
    <xf numFmtId="180" fontId="85" fillId="9" borderId="208" xfId="1" applyNumberFormat="1" applyFont="1" applyFill="1" applyBorder="1" applyAlignment="1" applyProtection="1">
      <alignment vertical="center"/>
    </xf>
    <xf numFmtId="180" fontId="85" fillId="15" borderId="207" xfId="1" applyNumberFormat="1" applyFont="1" applyFill="1" applyBorder="1" applyAlignment="1" applyProtection="1">
      <alignment horizontal="right" vertical="center"/>
    </xf>
    <xf numFmtId="183" fontId="28" fillId="0" borderId="76" xfId="0" applyNumberFormat="1" applyFont="1" applyBorder="1" applyAlignment="1">
      <alignment horizontal="center" vertical="center" wrapText="1" shrinkToFit="1"/>
    </xf>
    <xf numFmtId="183" fontId="28" fillId="0" borderId="77" xfId="0" applyNumberFormat="1" applyFont="1" applyBorder="1" applyAlignment="1">
      <alignment horizontal="center" vertical="center" shrinkToFit="1"/>
    </xf>
    <xf numFmtId="183" fontId="28" fillId="0" borderId="78" xfId="0" applyNumberFormat="1" applyFont="1" applyBorder="1" applyAlignment="1">
      <alignment horizontal="center" vertical="center" shrinkToFit="1"/>
    </xf>
    <xf numFmtId="0" fontId="28" fillId="15" borderId="72" xfId="0" applyFont="1" applyFill="1" applyBorder="1" applyAlignment="1">
      <alignment vertical="center" shrinkToFit="1"/>
    </xf>
    <xf numFmtId="0" fontId="28" fillId="15" borderId="31" xfId="0" applyFont="1" applyFill="1" applyBorder="1" applyAlignment="1">
      <alignment vertical="center" shrinkToFit="1"/>
    </xf>
    <xf numFmtId="0" fontId="28" fillId="15" borderId="73" xfId="0" applyFont="1" applyFill="1" applyBorder="1" applyAlignment="1">
      <alignment vertical="center" shrinkToFit="1"/>
    </xf>
    <xf numFmtId="0" fontId="28" fillId="9" borderId="72" xfId="0" applyFont="1" applyFill="1" applyBorder="1" applyAlignment="1">
      <alignment vertical="center" shrinkToFit="1"/>
    </xf>
    <xf numFmtId="0" fontId="28" fillId="9" borderId="31" xfId="0" applyFont="1" applyFill="1" applyBorder="1" applyAlignment="1">
      <alignment vertical="center" shrinkToFit="1"/>
    </xf>
    <xf numFmtId="0" fontId="28" fillId="9" borderId="73" xfId="0" applyFont="1" applyFill="1" applyBorder="1" applyAlignment="1">
      <alignment vertical="center" shrinkToFit="1"/>
    </xf>
    <xf numFmtId="180" fontId="85" fillId="15" borderId="15" xfId="1" applyNumberFormat="1" applyFont="1" applyFill="1" applyBorder="1" applyAlignment="1" applyProtection="1">
      <alignment horizontal="right" vertical="center"/>
    </xf>
    <xf numFmtId="180" fontId="85" fillId="15" borderId="134" xfId="1" applyNumberFormat="1" applyFont="1" applyFill="1" applyBorder="1" applyAlignment="1" applyProtection="1">
      <alignment horizontal="right" vertical="center"/>
    </xf>
    <xf numFmtId="180" fontId="85" fillId="0" borderId="203" xfId="1" applyNumberFormat="1" applyFont="1" applyFill="1" applyBorder="1" applyAlignment="1" applyProtection="1">
      <alignment horizontal="right" vertical="center"/>
    </xf>
    <xf numFmtId="180" fontId="85" fillId="15" borderId="203" xfId="1" applyNumberFormat="1" applyFont="1" applyFill="1" applyBorder="1" applyAlignment="1" applyProtection="1">
      <alignment horizontal="right" vertical="center"/>
    </xf>
    <xf numFmtId="180" fontId="85" fillId="15" borderId="1" xfId="1" applyNumberFormat="1" applyFont="1" applyFill="1" applyBorder="1" applyAlignment="1" applyProtection="1">
      <alignment horizontal="right" vertical="center"/>
    </xf>
    <xf numFmtId="180" fontId="85" fillId="15" borderId="135" xfId="1" applyNumberFormat="1" applyFont="1" applyFill="1" applyBorder="1" applyAlignment="1" applyProtection="1">
      <alignment horizontal="right" vertical="center"/>
    </xf>
    <xf numFmtId="180" fontId="85" fillId="9" borderId="204" xfId="1" applyNumberFormat="1" applyFont="1" applyFill="1" applyBorder="1" applyAlignment="1" applyProtection="1">
      <alignment horizontal="right" vertical="center"/>
    </xf>
    <xf numFmtId="180" fontId="85" fillId="15" borderId="204" xfId="1" applyNumberFormat="1" applyFont="1" applyFill="1" applyBorder="1" applyAlignment="1" applyProtection="1">
      <alignment horizontal="right" vertical="center"/>
    </xf>
    <xf numFmtId="180" fontId="85" fillId="15" borderId="75" xfId="1" applyNumberFormat="1" applyFont="1" applyFill="1" applyBorder="1" applyAlignment="1" applyProtection="1">
      <alignment vertical="center"/>
    </xf>
    <xf numFmtId="180" fontId="85" fillId="15" borderId="133" xfId="1" applyNumberFormat="1" applyFont="1" applyFill="1" applyBorder="1" applyAlignment="1" applyProtection="1">
      <alignment vertical="center"/>
    </xf>
    <xf numFmtId="180" fontId="85" fillId="15" borderId="37" xfId="1" applyNumberFormat="1" applyFont="1" applyFill="1" applyBorder="1" applyAlignment="1" applyProtection="1">
      <alignment horizontal="right" vertical="center"/>
    </xf>
    <xf numFmtId="180" fontId="85" fillId="15" borderId="136" xfId="1" applyNumberFormat="1" applyFont="1" applyFill="1" applyBorder="1" applyAlignment="1" applyProtection="1">
      <alignment horizontal="right" vertical="center"/>
    </xf>
    <xf numFmtId="180" fontId="85" fillId="15" borderId="60" xfId="1" applyNumberFormat="1" applyFont="1" applyFill="1" applyBorder="1" applyAlignment="1" applyProtection="1">
      <alignment horizontal="right" vertical="center"/>
    </xf>
    <xf numFmtId="180" fontId="85" fillId="15" borderId="140" xfId="1" applyNumberFormat="1" applyFont="1" applyFill="1" applyBorder="1" applyAlignment="1" applyProtection="1">
      <alignment horizontal="right" vertical="center"/>
    </xf>
    <xf numFmtId="180" fontId="85" fillId="0" borderId="189" xfId="1" applyNumberFormat="1" applyFont="1" applyFill="1" applyBorder="1" applyAlignment="1" applyProtection="1">
      <alignment horizontal="right" vertical="center"/>
    </xf>
    <xf numFmtId="180" fontId="85" fillId="15" borderId="206" xfId="1" applyNumberFormat="1" applyFont="1" applyFill="1" applyBorder="1" applyAlignment="1" applyProtection="1">
      <alignment horizontal="right" vertical="center"/>
    </xf>
    <xf numFmtId="180" fontId="85" fillId="0" borderId="206" xfId="1" applyNumberFormat="1" applyFont="1" applyFill="1" applyBorder="1" applyAlignment="1" applyProtection="1">
      <alignment horizontal="right" vertical="center"/>
    </xf>
    <xf numFmtId="180" fontId="85" fillId="15" borderId="100" xfId="1" applyNumberFormat="1" applyFont="1" applyFill="1" applyBorder="1" applyAlignment="1" applyProtection="1">
      <alignment horizontal="right" vertical="center"/>
    </xf>
    <xf numFmtId="180" fontId="85" fillId="15" borderId="142" xfId="1" applyNumberFormat="1" applyFont="1" applyFill="1" applyBorder="1" applyAlignment="1" applyProtection="1">
      <alignment horizontal="right" vertical="center"/>
    </xf>
    <xf numFmtId="180" fontId="88" fillId="0" borderId="1" xfId="1" applyNumberFormat="1" applyFont="1" applyFill="1" applyBorder="1" applyAlignment="1" applyProtection="1">
      <alignment horizontal="right" vertical="center"/>
    </xf>
    <xf numFmtId="0" fontId="16" fillId="0" borderId="59" xfId="0" applyFont="1" applyBorder="1" applyAlignment="1">
      <alignment vertical="center" shrinkToFit="1"/>
    </xf>
    <xf numFmtId="0" fontId="16" fillId="0" borderId="60" xfId="0" applyFont="1" applyBorder="1" applyAlignment="1">
      <alignment vertical="center" shrinkToFit="1"/>
    </xf>
    <xf numFmtId="0" fontId="16" fillId="0" borderId="11" xfId="0" applyFont="1" applyBorder="1" applyAlignment="1">
      <alignment vertical="center" shrinkToFit="1"/>
    </xf>
    <xf numFmtId="0" fontId="16" fillId="0" borderId="138" xfId="0" applyFont="1" applyBorder="1" applyAlignment="1">
      <alignment vertical="center" wrapText="1"/>
    </xf>
    <xf numFmtId="0" fontId="16" fillId="0" borderId="100" xfId="0" applyFont="1" applyBorder="1" applyAlignment="1">
      <alignment vertical="center" wrapText="1"/>
    </xf>
    <xf numFmtId="0" fontId="16" fillId="0" borderId="139" xfId="0" applyFont="1" applyBorder="1" applyAlignment="1">
      <alignment vertical="center" wrapText="1"/>
    </xf>
    <xf numFmtId="180" fontId="85" fillId="15" borderId="189" xfId="1" applyNumberFormat="1" applyFont="1" applyFill="1" applyBorder="1" applyAlignment="1" applyProtection="1">
      <alignment horizontal="right" vertical="center"/>
    </xf>
    <xf numFmtId="180" fontId="85" fillId="15" borderId="112" xfId="1" applyNumberFormat="1" applyFont="1" applyFill="1" applyBorder="1" applyAlignment="1" applyProtection="1">
      <alignment horizontal="right" vertical="center"/>
    </xf>
    <xf numFmtId="180" fontId="85" fillId="15" borderId="141" xfId="1" applyNumberFormat="1" applyFont="1" applyFill="1" applyBorder="1" applyAlignment="1" applyProtection="1">
      <alignment horizontal="right" vertical="center"/>
    </xf>
    <xf numFmtId="180" fontId="85" fillId="9" borderId="12" xfId="1" applyNumberFormat="1" applyFont="1" applyFill="1" applyBorder="1" applyAlignment="1" applyProtection="1">
      <alignment horizontal="right" vertical="center"/>
    </xf>
    <xf numFmtId="0" fontId="28" fillId="15" borderId="76" xfId="0" applyFont="1" applyFill="1" applyBorder="1" applyAlignment="1">
      <alignment vertical="center"/>
    </xf>
    <xf numFmtId="0" fontId="28" fillId="15" borderId="77" xfId="0" applyFont="1" applyFill="1" applyBorder="1" applyAlignment="1">
      <alignment vertical="center"/>
    </xf>
    <xf numFmtId="0" fontId="28" fillId="15" borderId="78" xfId="0" applyFont="1" applyFill="1" applyBorder="1" applyAlignment="1">
      <alignment vertical="center"/>
    </xf>
    <xf numFmtId="180" fontId="85" fillId="15" borderId="131" xfId="1" applyNumberFormat="1" applyFont="1" applyFill="1" applyBorder="1" applyAlignment="1" applyProtection="1">
      <alignment horizontal="right" vertical="center"/>
    </xf>
    <xf numFmtId="180" fontId="85" fillId="15" borderId="157" xfId="1" applyNumberFormat="1" applyFont="1" applyFill="1" applyBorder="1" applyAlignment="1" applyProtection="1">
      <alignment horizontal="right" vertical="center"/>
    </xf>
    <xf numFmtId="180" fontId="85" fillId="15" borderId="82" xfId="1" applyNumberFormat="1" applyFont="1" applyFill="1" applyBorder="1" applyAlignment="1" applyProtection="1">
      <alignment horizontal="right" vertical="center"/>
    </xf>
    <xf numFmtId="180" fontId="85" fillId="15" borderId="159" xfId="1" applyNumberFormat="1" applyFont="1" applyFill="1" applyBorder="1" applyAlignment="1" applyProtection="1">
      <alignment horizontal="right" vertical="center"/>
    </xf>
    <xf numFmtId="180" fontId="85" fillId="0" borderId="8" xfId="1" applyNumberFormat="1" applyFont="1" applyFill="1" applyBorder="1" applyAlignment="1" applyProtection="1">
      <alignment vertical="center"/>
    </xf>
    <xf numFmtId="180" fontId="85" fillId="0" borderId="1" xfId="1" applyNumberFormat="1" applyFont="1" applyFill="1" applyBorder="1" applyAlignment="1" applyProtection="1">
      <alignment vertical="center"/>
    </xf>
    <xf numFmtId="180" fontId="85" fillId="0" borderId="4" xfId="1" applyNumberFormat="1" applyFont="1" applyFill="1" applyBorder="1" applyAlignment="1" applyProtection="1">
      <alignment vertical="center"/>
    </xf>
    <xf numFmtId="180" fontId="85" fillId="15" borderId="8" xfId="1" applyNumberFormat="1" applyFont="1" applyFill="1" applyBorder="1" applyAlignment="1" applyProtection="1">
      <alignment vertical="center"/>
    </xf>
    <xf numFmtId="180" fontId="85" fillId="15" borderId="1" xfId="1" applyNumberFormat="1" applyFont="1" applyFill="1" applyBorder="1" applyAlignment="1" applyProtection="1">
      <alignment vertical="center"/>
    </xf>
    <xf numFmtId="180" fontId="85" fillId="15" borderId="4" xfId="1" applyNumberFormat="1" applyFont="1" applyFill="1" applyBorder="1" applyAlignment="1" applyProtection="1">
      <alignment vertical="center"/>
    </xf>
    <xf numFmtId="180" fontId="85" fillId="15" borderId="135" xfId="1" applyNumberFormat="1" applyFont="1" applyFill="1" applyBorder="1" applyAlignment="1" applyProtection="1">
      <alignment vertical="center"/>
    </xf>
    <xf numFmtId="180" fontId="85" fillId="0" borderId="2" xfId="1" applyNumberFormat="1" applyFont="1" applyFill="1" applyBorder="1" applyAlignment="1" applyProtection="1">
      <alignment vertical="center"/>
    </xf>
    <xf numFmtId="180" fontId="85" fillId="0" borderId="37" xfId="1" applyNumberFormat="1" applyFont="1" applyFill="1" applyBorder="1" applyAlignment="1" applyProtection="1">
      <alignment vertical="center"/>
    </xf>
    <xf numFmtId="180" fontId="85" fillId="0" borderId="5" xfId="1" applyNumberFormat="1" applyFont="1" applyFill="1" applyBorder="1" applyAlignment="1" applyProtection="1">
      <alignment vertical="center"/>
    </xf>
    <xf numFmtId="180" fontId="85" fillId="15" borderId="2" xfId="1" applyNumberFormat="1" applyFont="1" applyFill="1" applyBorder="1" applyAlignment="1" applyProtection="1">
      <alignment vertical="center"/>
    </xf>
    <xf numFmtId="180" fontId="85" fillId="15" borderId="37" xfId="1" applyNumberFormat="1" applyFont="1" applyFill="1" applyBorder="1" applyAlignment="1" applyProtection="1">
      <alignment vertical="center"/>
    </xf>
    <xf numFmtId="180" fontId="85" fillId="15" borderId="5" xfId="1" applyNumberFormat="1" applyFont="1" applyFill="1" applyBorder="1" applyAlignment="1" applyProtection="1">
      <alignment vertical="center"/>
    </xf>
    <xf numFmtId="180" fontId="85" fillId="15" borderId="136" xfId="1" applyNumberFormat="1" applyFont="1" applyFill="1" applyBorder="1" applyAlignment="1" applyProtection="1">
      <alignment vertical="center"/>
    </xf>
    <xf numFmtId="0" fontId="0" fillId="15" borderId="42" xfId="0" applyFill="1" applyBorder="1"/>
    <xf numFmtId="0" fontId="0" fillId="15" borderId="0" xfId="0" applyFill="1"/>
    <xf numFmtId="0" fontId="0" fillId="15" borderId="25" xfId="0" applyFill="1" applyBorder="1"/>
    <xf numFmtId="0" fontId="0" fillId="15" borderId="32" xfId="0" applyFill="1" applyBorder="1"/>
    <xf numFmtId="0" fontId="0" fillId="15" borderId="17" xfId="0" applyFill="1" applyBorder="1"/>
    <xf numFmtId="0" fontId="0" fillId="15" borderId="137" xfId="0" applyFill="1" applyBorder="1"/>
    <xf numFmtId="0" fontId="60" fillId="0" borderId="2" xfId="0" applyFont="1" applyBorder="1" applyAlignment="1">
      <alignment horizontal="center" vertical="center"/>
    </xf>
    <xf numFmtId="0" fontId="60" fillId="0" borderId="37" xfId="0" applyFont="1" applyBorder="1" applyAlignment="1">
      <alignment horizontal="center" vertical="center"/>
    </xf>
    <xf numFmtId="0" fontId="60" fillId="0" borderId="5" xfId="0" applyFont="1" applyBorder="1" applyAlignment="1">
      <alignment horizontal="center" vertical="center"/>
    </xf>
    <xf numFmtId="0" fontId="60" fillId="15" borderId="2" xfId="0" applyFont="1" applyFill="1" applyBorder="1" applyAlignment="1">
      <alignment horizontal="center" vertical="center"/>
    </xf>
    <xf numFmtId="0" fontId="60" fillId="15" borderId="37" xfId="0" applyFont="1" applyFill="1" applyBorder="1" applyAlignment="1">
      <alignment horizontal="center" vertical="center"/>
    </xf>
    <xf numFmtId="0" fontId="60" fillId="15" borderId="5" xfId="0" applyFont="1" applyFill="1" applyBorder="1" applyAlignment="1">
      <alignment horizontal="center" vertical="center"/>
    </xf>
    <xf numFmtId="0" fontId="14" fillId="0" borderId="68" xfId="0" applyFont="1" applyBorder="1" applyAlignment="1">
      <alignment horizontal="center" vertical="center"/>
    </xf>
    <xf numFmtId="0" fontId="14" fillId="0" borderId="69" xfId="0" applyFont="1" applyBorder="1" applyAlignment="1">
      <alignment horizontal="center" vertical="center"/>
    </xf>
    <xf numFmtId="0" fontId="14" fillId="0" borderId="70" xfId="0" applyFont="1" applyBorder="1" applyAlignment="1">
      <alignment horizontal="center" vertical="center"/>
    </xf>
    <xf numFmtId="0" fontId="60" fillId="0" borderId="24" xfId="0" applyFont="1" applyBorder="1" applyAlignment="1">
      <alignment horizontal="center" vertical="center" shrinkToFit="1"/>
    </xf>
    <xf numFmtId="0" fontId="60" fillId="0" borderId="22" xfId="0" applyFont="1" applyBorder="1" applyAlignment="1">
      <alignment horizontal="center" vertical="center" shrinkToFit="1"/>
    </xf>
    <xf numFmtId="0" fontId="60" fillId="0" borderId="45" xfId="0" applyFont="1" applyBorder="1" applyAlignment="1">
      <alignment horizontal="center" vertical="center" shrinkToFit="1"/>
    </xf>
    <xf numFmtId="0" fontId="60" fillId="0" borderId="21" xfId="0" applyFont="1" applyBorder="1" applyAlignment="1">
      <alignment horizontal="center" vertical="center" shrinkToFit="1"/>
    </xf>
    <xf numFmtId="0" fontId="60" fillId="0" borderId="0" xfId="0" applyFont="1" applyAlignment="1">
      <alignment horizontal="center" vertical="center" shrinkToFit="1"/>
    </xf>
    <xf numFmtId="0" fontId="60" fillId="0" borderId="20" xfId="0" applyFont="1" applyBorder="1" applyAlignment="1">
      <alignment horizontal="center" vertical="center" shrinkToFit="1"/>
    </xf>
    <xf numFmtId="0" fontId="60" fillId="0" borderId="71" xfId="0" applyFont="1" applyBorder="1" applyAlignment="1">
      <alignment horizontal="center" vertical="center" shrinkToFit="1"/>
    </xf>
    <xf numFmtId="0" fontId="60" fillId="0" borderId="17" xfId="0" applyFont="1" applyBorder="1" applyAlignment="1">
      <alignment horizontal="center" vertical="center" shrinkToFit="1"/>
    </xf>
    <xf numFmtId="0" fontId="60" fillId="0" borderId="16" xfId="0" applyFont="1" applyBorder="1" applyAlignment="1">
      <alignment horizontal="center" vertical="center" shrinkToFit="1"/>
    </xf>
    <xf numFmtId="0" fontId="10" fillId="0" borderId="23" xfId="0" applyFont="1" applyBorder="1" applyAlignment="1">
      <alignment horizontal="right"/>
    </xf>
    <xf numFmtId="0" fontId="16" fillId="0" borderId="4" xfId="0" applyFont="1" applyBorder="1" applyAlignment="1">
      <alignment vertical="center"/>
    </xf>
    <xf numFmtId="0" fontId="28" fillId="9" borderId="72" xfId="0" applyFont="1" applyFill="1" applyBorder="1" applyAlignment="1">
      <alignment vertical="center"/>
    </xf>
    <xf numFmtId="0" fontId="28" fillId="9" borderId="31" xfId="0" applyFont="1" applyFill="1" applyBorder="1" applyAlignment="1">
      <alignment vertical="center"/>
    </xf>
    <xf numFmtId="0" fontId="28" fillId="9" borderId="73" xfId="0" applyFont="1" applyFill="1" applyBorder="1" applyAlignment="1">
      <alignment vertical="center"/>
    </xf>
    <xf numFmtId="0" fontId="16" fillId="0" borderId="5" xfId="0" applyFont="1" applyBorder="1" applyAlignment="1">
      <alignment vertical="center"/>
    </xf>
    <xf numFmtId="180" fontId="85" fillId="9" borderId="128" xfId="1" applyNumberFormat="1" applyFont="1" applyFill="1" applyBorder="1" applyAlignment="1" applyProtection="1">
      <alignment vertical="center"/>
    </xf>
    <xf numFmtId="180" fontId="85" fillId="9" borderId="75" xfId="1" applyNumberFormat="1" applyFont="1" applyFill="1" applyBorder="1" applyAlignment="1" applyProtection="1">
      <alignment vertical="center"/>
    </xf>
    <xf numFmtId="180" fontId="85" fillId="9" borderId="35" xfId="1" applyNumberFormat="1" applyFont="1" applyFill="1" applyBorder="1" applyAlignment="1" applyProtection="1">
      <alignment vertical="center"/>
    </xf>
    <xf numFmtId="180" fontId="85" fillId="15" borderId="128" xfId="1" applyNumberFormat="1" applyFont="1" applyFill="1" applyBorder="1" applyAlignment="1" applyProtection="1">
      <alignment vertical="center"/>
    </xf>
    <xf numFmtId="180" fontId="85" fillId="15" borderId="35" xfId="1" applyNumberFormat="1" applyFont="1" applyFill="1" applyBorder="1" applyAlignment="1" applyProtection="1">
      <alignment vertical="center"/>
    </xf>
    <xf numFmtId="180" fontId="85" fillId="0" borderId="18" xfId="1" applyNumberFormat="1" applyFont="1" applyFill="1" applyBorder="1" applyAlignment="1" applyProtection="1">
      <alignment vertical="center"/>
    </xf>
    <xf numFmtId="180" fontId="85" fillId="0" borderId="15" xfId="1" applyNumberFormat="1" applyFont="1" applyFill="1" applyBorder="1" applyAlignment="1" applyProtection="1">
      <alignment vertical="center"/>
    </xf>
    <xf numFmtId="180" fontId="85" fillId="0" borderId="3" xfId="1" applyNumberFormat="1" applyFont="1" applyFill="1" applyBorder="1" applyAlignment="1" applyProtection="1">
      <alignment vertical="center"/>
    </xf>
    <xf numFmtId="180" fontId="85" fillId="15" borderId="18" xfId="1" applyNumberFormat="1" applyFont="1" applyFill="1" applyBorder="1" applyAlignment="1" applyProtection="1">
      <alignment vertical="center"/>
    </xf>
    <xf numFmtId="180" fontId="85" fillId="15" borderId="15" xfId="1" applyNumberFormat="1" applyFont="1" applyFill="1" applyBorder="1" applyAlignment="1" applyProtection="1">
      <alignment vertical="center"/>
    </xf>
    <xf numFmtId="180" fontId="85" fillId="15" borderId="3" xfId="1" applyNumberFormat="1" applyFont="1" applyFill="1" applyBorder="1" applyAlignment="1" applyProtection="1">
      <alignment vertical="center"/>
    </xf>
    <xf numFmtId="180" fontId="85" fillId="15" borderId="134" xfId="1" applyNumberFormat="1" applyFont="1" applyFill="1" applyBorder="1" applyAlignment="1" applyProtection="1">
      <alignment vertical="center"/>
    </xf>
    <xf numFmtId="0" fontId="16" fillId="0" borderId="3" xfId="0" applyFont="1" applyBorder="1" applyAlignment="1">
      <alignment vertical="center"/>
    </xf>
    <xf numFmtId="180" fontId="85" fillId="0" borderId="127" xfId="1" applyNumberFormat="1" applyFont="1" applyFill="1" applyBorder="1" applyAlignment="1" applyProtection="1">
      <alignment vertical="center"/>
    </xf>
    <xf numFmtId="180" fontId="85" fillId="0" borderId="31" xfId="1" applyNumberFormat="1" applyFont="1" applyFill="1" applyBorder="1" applyAlignment="1" applyProtection="1">
      <alignment vertical="center"/>
    </xf>
    <xf numFmtId="180" fontId="85" fillId="0" borderId="73" xfId="1" applyNumberFormat="1" applyFont="1" applyFill="1" applyBorder="1" applyAlignment="1" applyProtection="1">
      <alignment vertical="center"/>
    </xf>
    <xf numFmtId="180" fontId="85" fillId="15" borderId="127" xfId="1" applyNumberFormat="1" applyFont="1" applyFill="1" applyBorder="1" applyAlignment="1" applyProtection="1">
      <alignment vertical="center"/>
    </xf>
    <xf numFmtId="180" fontId="85" fillId="15" borderId="31" xfId="1" applyNumberFormat="1" applyFont="1" applyFill="1" applyBorder="1" applyAlignment="1" applyProtection="1">
      <alignment vertical="center"/>
    </xf>
    <xf numFmtId="180" fontId="85" fillId="15" borderId="73" xfId="1" applyNumberFormat="1" applyFont="1" applyFill="1" applyBorder="1" applyAlignment="1" applyProtection="1">
      <alignment vertical="center"/>
    </xf>
    <xf numFmtId="180" fontId="85" fillId="15" borderId="132" xfId="1" applyNumberFormat="1" applyFont="1" applyFill="1" applyBorder="1" applyAlignment="1" applyProtection="1">
      <alignment vertical="center"/>
    </xf>
    <xf numFmtId="0" fontId="0" fillId="0" borderId="15" xfId="0" applyBorder="1" applyAlignment="1">
      <alignment vertical="center"/>
    </xf>
    <xf numFmtId="0" fontId="0" fillId="0" borderId="3" xfId="0" applyBorder="1" applyAlignment="1">
      <alignment vertical="center"/>
    </xf>
    <xf numFmtId="0" fontId="0" fillId="0" borderId="37" xfId="0" applyBorder="1" applyAlignment="1">
      <alignment vertical="center"/>
    </xf>
    <xf numFmtId="0" fontId="0" fillId="0" borderId="5" xfId="0" applyBorder="1" applyAlignment="1">
      <alignment vertical="center"/>
    </xf>
    <xf numFmtId="0" fontId="10" fillId="0" borderId="21" xfId="0" applyFont="1" applyBorder="1" applyAlignment="1">
      <alignment horizontal="center" vertical="center" wrapText="1"/>
    </xf>
    <xf numFmtId="0" fontId="0" fillId="0" borderId="33" xfId="0" applyBorder="1" applyAlignment="1">
      <alignment horizontal="center" vertical="center" wrapText="1"/>
    </xf>
    <xf numFmtId="0" fontId="0" fillId="0" borderId="36" xfId="0" applyBorder="1" applyAlignment="1">
      <alignment horizontal="center" vertical="center"/>
    </xf>
    <xf numFmtId="0" fontId="0" fillId="0" borderId="67"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180" fontId="85" fillId="0" borderId="6" xfId="1" applyNumberFormat="1" applyFont="1" applyFill="1" applyBorder="1" applyAlignment="1" applyProtection="1">
      <alignment vertical="center"/>
    </xf>
    <xf numFmtId="180" fontId="85" fillId="0" borderId="43" xfId="1" applyNumberFormat="1" applyFont="1" applyFill="1" applyBorder="1" applyAlignment="1" applyProtection="1">
      <alignment vertical="center"/>
    </xf>
    <xf numFmtId="180" fontId="85" fillId="0" borderId="7" xfId="1" applyNumberFormat="1" applyFont="1" applyFill="1" applyBorder="1" applyAlignment="1" applyProtection="1">
      <alignment vertical="center"/>
    </xf>
    <xf numFmtId="180" fontId="85" fillId="15" borderId="6" xfId="1" applyNumberFormat="1" applyFont="1" applyFill="1" applyBorder="1" applyAlignment="1" applyProtection="1">
      <alignment vertical="center"/>
    </xf>
    <xf numFmtId="180" fontId="85" fillId="15" borderId="43" xfId="1" applyNumberFormat="1" applyFont="1" applyFill="1" applyBorder="1" applyAlignment="1" applyProtection="1">
      <alignment vertical="center"/>
    </xf>
    <xf numFmtId="180" fontId="85" fillId="15" borderId="7" xfId="1" applyNumberFormat="1" applyFont="1" applyFill="1" applyBorder="1" applyAlignment="1" applyProtection="1">
      <alignment vertical="center"/>
    </xf>
    <xf numFmtId="180" fontId="85" fillId="15" borderId="54" xfId="1" applyNumberFormat="1" applyFont="1" applyFill="1" applyBorder="1" applyAlignment="1" applyProtection="1">
      <alignment vertical="center"/>
    </xf>
    <xf numFmtId="0" fontId="16" fillId="9" borderId="8" xfId="0" applyFont="1" applyFill="1" applyBorder="1" applyAlignment="1">
      <alignment vertical="center"/>
    </xf>
    <xf numFmtId="0" fontId="16" fillId="9" borderId="1" xfId="0" applyFont="1" applyFill="1" applyBorder="1" applyAlignment="1">
      <alignment vertical="center"/>
    </xf>
    <xf numFmtId="0" fontId="0" fillId="9" borderId="1" xfId="0" applyFill="1" applyBorder="1" applyAlignment="1">
      <alignment vertical="center" wrapText="1"/>
    </xf>
    <xf numFmtId="0" fontId="0" fillId="9" borderId="4" xfId="0" applyFill="1" applyBorder="1" applyAlignment="1">
      <alignment vertical="center" wrapText="1"/>
    </xf>
    <xf numFmtId="180" fontId="88" fillId="15" borderId="8" xfId="1" applyNumberFormat="1" applyFont="1" applyFill="1" applyBorder="1" applyAlignment="1" applyProtection="1">
      <alignment vertical="center"/>
    </xf>
    <xf numFmtId="180" fontId="88" fillId="15" borderId="1" xfId="1" applyNumberFormat="1" applyFont="1" applyFill="1" applyBorder="1" applyAlignment="1" applyProtection="1">
      <alignment vertical="center"/>
    </xf>
    <xf numFmtId="180" fontId="88" fillId="15" borderId="4" xfId="1" applyNumberFormat="1" applyFont="1" applyFill="1" applyBorder="1" applyAlignment="1" applyProtection="1">
      <alignment vertical="center"/>
    </xf>
    <xf numFmtId="180" fontId="85" fillId="0" borderId="32" xfId="1" applyNumberFormat="1" applyFont="1" applyFill="1" applyBorder="1" applyAlignment="1" applyProtection="1">
      <alignment vertical="center"/>
    </xf>
    <xf numFmtId="180" fontId="85" fillId="0" borderId="17" xfId="1" applyNumberFormat="1" applyFont="1" applyFill="1" applyBorder="1" applyAlignment="1" applyProtection="1">
      <alignment vertical="center"/>
    </xf>
    <xf numFmtId="180" fontId="85" fillId="0" borderId="16" xfId="1" applyNumberFormat="1" applyFont="1" applyFill="1" applyBorder="1" applyAlignment="1" applyProtection="1">
      <alignment vertical="center"/>
    </xf>
    <xf numFmtId="180" fontId="85" fillId="15" borderId="17" xfId="1" applyNumberFormat="1" applyFont="1" applyFill="1" applyBorder="1" applyAlignment="1" applyProtection="1">
      <alignment vertical="center"/>
    </xf>
    <xf numFmtId="180" fontId="85" fillId="15" borderId="137" xfId="1" applyNumberFormat="1" applyFont="1" applyFill="1" applyBorder="1" applyAlignment="1" applyProtection="1">
      <alignment vertical="center"/>
    </xf>
    <xf numFmtId="0" fontId="7" fillId="0" borderId="66" xfId="0" applyFont="1" applyBorder="1" applyAlignment="1">
      <alignment vertical="center" wrapText="1"/>
    </xf>
    <xf numFmtId="0" fontId="7" fillId="0" borderId="36" xfId="0" applyFont="1" applyBorder="1" applyAlignment="1">
      <alignment vertical="center" wrapText="1"/>
    </xf>
    <xf numFmtId="0" fontId="7" fillId="0" borderId="13" xfId="0" applyFont="1" applyBorder="1" applyAlignment="1">
      <alignment vertical="center" wrapText="1"/>
    </xf>
    <xf numFmtId="180" fontId="88" fillId="0" borderId="19" xfId="1" applyNumberFormat="1" applyFont="1" applyFill="1" applyBorder="1" applyAlignment="1" applyProtection="1">
      <alignment vertical="center"/>
    </xf>
    <xf numFmtId="180" fontId="88" fillId="0" borderId="40" xfId="1" applyNumberFormat="1" applyFont="1" applyFill="1" applyBorder="1" applyAlignment="1" applyProtection="1">
      <alignment vertical="center"/>
    </xf>
    <xf numFmtId="180" fontId="88" fillId="0" borderId="63" xfId="1" applyNumberFormat="1" applyFont="1" applyFill="1" applyBorder="1" applyAlignment="1" applyProtection="1">
      <alignment vertical="center"/>
    </xf>
    <xf numFmtId="180" fontId="85" fillId="15" borderId="19" xfId="1" applyNumberFormat="1" applyFont="1" applyFill="1" applyBorder="1" applyAlignment="1" applyProtection="1">
      <alignment vertical="center"/>
    </xf>
    <xf numFmtId="180" fontId="85" fillId="15" borderId="40" xfId="1" applyNumberFormat="1" applyFont="1" applyFill="1" applyBorder="1" applyAlignment="1" applyProtection="1">
      <alignment vertical="center"/>
    </xf>
    <xf numFmtId="180" fontId="85" fillId="15" borderId="63" xfId="1" applyNumberFormat="1" applyFont="1" applyFill="1" applyBorder="1" applyAlignment="1" applyProtection="1">
      <alignment vertical="center"/>
    </xf>
    <xf numFmtId="180" fontId="85" fillId="15" borderId="41" xfId="1" applyNumberFormat="1" applyFont="1" applyFill="1" applyBorder="1" applyAlignment="1" applyProtection="1">
      <alignment vertical="center"/>
    </xf>
    <xf numFmtId="180" fontId="88" fillId="0" borderId="8" xfId="1" applyNumberFormat="1" applyFont="1" applyFill="1" applyBorder="1" applyAlignment="1" applyProtection="1">
      <alignment vertical="center"/>
    </xf>
    <xf numFmtId="180" fontId="88" fillId="0" borderId="1" xfId="1" applyNumberFormat="1" applyFont="1" applyFill="1" applyBorder="1" applyAlignment="1" applyProtection="1">
      <alignment vertical="center"/>
    </xf>
    <xf numFmtId="180" fontId="88" fillId="0" borderId="4" xfId="1" applyNumberFormat="1" applyFont="1" applyFill="1" applyBorder="1" applyAlignment="1" applyProtection="1">
      <alignment vertical="center"/>
    </xf>
    <xf numFmtId="0" fontId="7" fillId="0" borderId="1" xfId="0" applyFont="1" applyBorder="1" applyAlignment="1">
      <alignment vertical="center" wrapText="1"/>
    </xf>
    <xf numFmtId="0" fontId="7" fillId="0" borderId="4" xfId="0" applyFont="1" applyBorder="1" applyAlignment="1">
      <alignment vertical="center" wrapText="1"/>
    </xf>
    <xf numFmtId="180" fontId="85" fillId="9" borderId="8" xfId="1" applyNumberFormat="1" applyFont="1" applyFill="1" applyBorder="1" applyAlignment="1" applyProtection="1">
      <alignment vertical="center"/>
    </xf>
    <xf numFmtId="180" fontId="85" fillId="9" borderId="1" xfId="1" applyNumberFormat="1" applyFont="1" applyFill="1" applyBorder="1" applyAlignment="1" applyProtection="1">
      <alignment vertical="center"/>
    </xf>
    <xf numFmtId="180" fontId="85" fillId="9" borderId="4" xfId="1" applyNumberFormat="1" applyFont="1" applyFill="1" applyBorder="1" applyAlignment="1" applyProtection="1">
      <alignment vertical="center"/>
    </xf>
    <xf numFmtId="0" fontId="28" fillId="0" borderId="74" xfId="0" applyFont="1" applyBorder="1" applyAlignment="1">
      <alignment vertical="center"/>
    </xf>
    <xf numFmtId="0" fontId="28" fillId="0" borderId="75" xfId="0" applyFont="1" applyBorder="1" applyAlignment="1">
      <alignment vertical="center"/>
    </xf>
    <xf numFmtId="0" fontId="28" fillId="0" borderId="35" xfId="0" applyFont="1" applyBorder="1" applyAlignment="1">
      <alignment vertical="center"/>
    </xf>
    <xf numFmtId="0" fontId="28" fillId="9" borderId="74" xfId="0" applyFont="1" applyFill="1" applyBorder="1" applyAlignment="1">
      <alignment vertical="center"/>
    </xf>
    <xf numFmtId="0" fontId="28" fillId="9" borderId="75" xfId="0" applyFont="1" applyFill="1" applyBorder="1" applyAlignment="1">
      <alignment vertical="center"/>
    </xf>
    <xf numFmtId="0" fontId="28" fillId="9" borderId="35" xfId="0" applyFont="1" applyFill="1" applyBorder="1" applyAlignment="1">
      <alignment vertical="center"/>
    </xf>
    <xf numFmtId="0" fontId="10" fillId="0" borderId="15" xfId="0" applyFont="1" applyBorder="1" applyAlignment="1">
      <alignment vertical="center"/>
    </xf>
    <xf numFmtId="0" fontId="10" fillId="0" borderId="3" xfId="0" applyFont="1" applyBorder="1" applyAlignment="1">
      <alignment vertical="center"/>
    </xf>
    <xf numFmtId="0" fontId="0" fillId="0" borderId="37" xfId="0" applyBorder="1" applyAlignment="1">
      <alignment horizontal="left" vertical="center"/>
    </xf>
    <xf numFmtId="0" fontId="0" fillId="0" borderId="5" xfId="0" applyBorder="1" applyAlignment="1">
      <alignment horizontal="left" vertical="center"/>
    </xf>
    <xf numFmtId="0" fontId="7" fillId="0" borderId="37" xfId="0" applyFont="1" applyBorder="1" applyAlignment="1">
      <alignment vertical="center"/>
    </xf>
    <xf numFmtId="0" fontId="7" fillId="0" borderId="5" xfId="0" applyFont="1" applyBorder="1" applyAlignment="1">
      <alignment vertical="center"/>
    </xf>
    <xf numFmtId="0" fontId="10" fillId="0" borderId="1" xfId="0" applyFont="1" applyBorder="1" applyAlignment="1">
      <alignment vertical="center"/>
    </xf>
    <xf numFmtId="0" fontId="10" fillId="0" borderId="4" xfId="0" applyFont="1" applyBorder="1" applyAlignment="1">
      <alignment vertical="center"/>
    </xf>
    <xf numFmtId="0" fontId="60" fillId="0" borderId="29" xfId="0" applyFont="1" applyBorder="1" applyAlignment="1">
      <alignment horizontal="center" vertical="center" shrinkToFit="1"/>
    </xf>
    <xf numFmtId="0" fontId="60" fillId="0" borderId="28" xfId="0" applyFont="1" applyBorder="1" applyAlignment="1">
      <alignment horizontal="center" vertical="center" shrinkToFit="1"/>
    </xf>
    <xf numFmtId="0" fontId="60" fillId="0" borderId="10" xfId="0" applyFont="1" applyBorder="1" applyAlignment="1">
      <alignment horizontal="center" vertical="center" shrinkToFit="1"/>
    </xf>
    <xf numFmtId="0" fontId="41" fillId="0" borderId="9" xfId="0" applyFont="1" applyBorder="1" applyAlignment="1">
      <alignment horizontal="left" vertical="center" wrapText="1"/>
    </xf>
    <xf numFmtId="0" fontId="41" fillId="0" borderId="28" xfId="0" applyFont="1" applyBorder="1" applyAlignment="1">
      <alignment horizontal="left" vertical="center" wrapText="1"/>
    </xf>
    <xf numFmtId="0" fontId="41" fillId="0" borderId="10" xfId="0" applyFont="1" applyBorder="1" applyAlignment="1">
      <alignment horizontal="left" vertical="center" wrapText="1"/>
    </xf>
    <xf numFmtId="0" fontId="0" fillId="15" borderId="9" xfId="0" applyFill="1" applyBorder="1"/>
    <xf numFmtId="0" fontId="0" fillId="15" borderId="28" xfId="0" applyFill="1" applyBorder="1"/>
    <xf numFmtId="0" fontId="0" fillId="15" borderId="30" xfId="0" applyFill="1" applyBorder="1"/>
    <xf numFmtId="0" fontId="60" fillId="0" borderId="111" xfId="0" applyFont="1" applyBorder="1" applyAlignment="1">
      <alignment horizontal="center" vertical="center"/>
    </xf>
    <xf numFmtId="0" fontId="60" fillId="0" borderId="112" xfId="0" applyFont="1" applyBorder="1" applyAlignment="1">
      <alignment horizontal="center" vertical="center"/>
    </xf>
    <xf numFmtId="0" fontId="60" fillId="0" borderId="113" xfId="0" applyFont="1" applyBorder="1" applyAlignment="1">
      <alignment horizontal="center" vertical="center"/>
    </xf>
    <xf numFmtId="0" fontId="60" fillId="15" borderId="111" xfId="0" applyFont="1" applyFill="1" applyBorder="1" applyAlignment="1">
      <alignment horizontal="center" vertical="center"/>
    </xf>
    <xf numFmtId="0" fontId="60" fillId="15" borderId="112" xfId="0" applyFont="1" applyFill="1" applyBorder="1" applyAlignment="1">
      <alignment horizontal="center" vertical="center"/>
    </xf>
    <xf numFmtId="0" fontId="60" fillId="15" borderId="113" xfId="0" applyFont="1" applyFill="1" applyBorder="1" applyAlignment="1">
      <alignment horizontal="center" vertical="center"/>
    </xf>
    <xf numFmtId="0" fontId="12" fillId="0" borderId="38" xfId="0" applyFont="1" applyBorder="1" applyAlignment="1">
      <alignment vertical="center" wrapText="1"/>
    </xf>
    <xf numFmtId="0" fontId="0" fillId="0" borderId="1" xfId="0" applyBorder="1" applyAlignment="1">
      <alignment vertical="center" wrapText="1"/>
    </xf>
    <xf numFmtId="0" fontId="0" fillId="0" borderId="61" xfId="0" applyBorder="1" applyAlignment="1">
      <alignment vertical="center" wrapText="1"/>
    </xf>
    <xf numFmtId="0" fontId="8" fillId="0" borderId="0" xfId="0" applyFont="1" applyAlignment="1">
      <alignment horizontal="center" vertical="center"/>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11" xfId="0" applyFont="1" applyBorder="1" applyAlignment="1">
      <alignment horizontal="center" vertical="center"/>
    </xf>
    <xf numFmtId="49" fontId="20" fillId="0" borderId="59" xfId="0" applyNumberFormat="1" applyFont="1" applyBorder="1" applyAlignment="1">
      <alignment horizontal="center" vertical="center" shrinkToFit="1"/>
    </xf>
    <xf numFmtId="49" fontId="20" fillId="0" borderId="60" xfId="0" applyNumberFormat="1" applyFont="1" applyBorder="1" applyAlignment="1">
      <alignment horizontal="center" vertical="center" shrinkToFit="1"/>
    </xf>
    <xf numFmtId="49" fontId="20" fillId="0" borderId="11" xfId="0" applyNumberFormat="1" applyFont="1" applyBorder="1" applyAlignment="1">
      <alignment horizontal="center" vertical="center" shrinkToFi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0" xfId="0" applyFont="1" applyAlignment="1">
      <alignment horizontal="center" vertical="center" wrapText="1"/>
    </xf>
    <xf numFmtId="0" fontId="10" fillId="0" borderId="20"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10" xfId="0" applyFont="1" applyBorder="1" applyAlignment="1">
      <alignment horizontal="center" vertical="center" wrapText="1"/>
    </xf>
    <xf numFmtId="0" fontId="27" fillId="0" borderId="44" xfId="0" applyFont="1" applyBorder="1" applyAlignment="1">
      <alignment horizontal="center" vertical="center" shrinkToFit="1"/>
    </xf>
    <xf numFmtId="0" fontId="27" fillId="0" borderId="22" xfId="0" applyFont="1" applyBorder="1" applyAlignment="1">
      <alignment horizontal="center" vertical="center" shrinkToFit="1"/>
    </xf>
    <xf numFmtId="0" fontId="27" fillId="0" borderId="45" xfId="0" applyFont="1" applyBorder="1" applyAlignment="1">
      <alignment horizontal="center" vertical="center" shrinkToFit="1"/>
    </xf>
    <xf numFmtId="0" fontId="27" fillId="0" borderId="14" xfId="0" applyFont="1" applyBorder="1" applyAlignment="1">
      <alignment horizontal="center" vertical="center" shrinkToFit="1"/>
    </xf>
    <xf numFmtId="0" fontId="50" fillId="0" borderId="42" xfId="0" applyFont="1" applyBorder="1" applyAlignment="1">
      <alignment horizontal="center" vertical="center" shrinkToFit="1"/>
    </xf>
    <xf numFmtId="0" fontId="50" fillId="0" borderId="0" xfId="0" applyFont="1" applyAlignment="1">
      <alignment shrinkToFit="1"/>
    </xf>
    <xf numFmtId="0" fontId="50" fillId="0" borderId="20" xfId="0" applyFont="1" applyBorder="1" applyAlignment="1">
      <alignment shrinkToFit="1"/>
    </xf>
    <xf numFmtId="0" fontId="50" fillId="0" borderId="42" xfId="0" applyFont="1" applyBorder="1" applyAlignment="1">
      <alignment shrinkToFit="1"/>
    </xf>
    <xf numFmtId="0" fontId="50" fillId="0" borderId="25" xfId="0" applyFont="1" applyBorder="1" applyAlignment="1">
      <alignment shrinkToFit="1"/>
    </xf>
    <xf numFmtId="0" fontId="12" fillId="0" borderId="0" xfId="0" applyFont="1" applyAlignment="1">
      <alignment horizontal="center" vertical="center"/>
    </xf>
    <xf numFmtId="0" fontId="38" fillId="0" borderId="0" xfId="0" applyFont="1" applyAlignment="1">
      <alignment horizontal="center"/>
    </xf>
    <xf numFmtId="0" fontId="8" fillId="0" borderId="0" xfId="0" applyFont="1" applyAlignment="1">
      <alignment horizontal="center" vertical="top"/>
    </xf>
    <xf numFmtId="0" fontId="46" fillId="0" borderId="44" xfId="0" applyFont="1" applyBorder="1" applyAlignment="1">
      <alignment horizontal="left" vertical="center" wrapText="1" shrinkToFit="1"/>
    </xf>
    <xf numFmtId="0" fontId="46" fillId="0" borderId="22" xfId="0" applyFont="1" applyBorder="1" applyAlignment="1">
      <alignment horizontal="left" vertical="center" wrapText="1" shrinkToFit="1"/>
    </xf>
    <xf numFmtId="0" fontId="46" fillId="0" borderId="45" xfId="0" applyFont="1" applyBorder="1" applyAlignment="1">
      <alignment horizontal="left" vertical="center" wrapText="1" shrinkToFit="1"/>
    </xf>
    <xf numFmtId="0" fontId="46" fillId="0" borderId="42" xfId="0" applyFont="1" applyBorder="1" applyAlignment="1">
      <alignment horizontal="left" vertical="center" wrapText="1" shrinkToFit="1"/>
    </xf>
    <xf numFmtId="0" fontId="46" fillId="0" borderId="0" xfId="0" applyFont="1" applyAlignment="1">
      <alignment horizontal="left" vertical="center" wrapText="1" shrinkToFit="1"/>
    </xf>
    <xf numFmtId="0" fontId="46" fillId="0" borderId="20" xfId="0" applyFont="1" applyBorder="1" applyAlignment="1">
      <alignment horizontal="left" vertical="center" wrapText="1" shrinkToFit="1"/>
    </xf>
    <xf numFmtId="0" fontId="46" fillId="0" borderId="9" xfId="0" applyFont="1" applyBorder="1" applyAlignment="1">
      <alignment horizontal="left" vertical="center" wrapText="1" shrinkToFit="1"/>
    </xf>
    <xf numFmtId="0" fontId="46" fillId="0" borderId="28" xfId="0" applyFont="1" applyBorder="1" applyAlignment="1">
      <alignment horizontal="left" vertical="center" wrapText="1" shrinkToFit="1"/>
    </xf>
    <xf numFmtId="0" fontId="46" fillId="0" borderId="10" xfId="0" applyFont="1" applyBorder="1" applyAlignment="1">
      <alignment horizontal="left" vertical="center" wrapText="1" shrinkToFit="1"/>
    </xf>
    <xf numFmtId="0" fontId="10" fillId="0" borderId="44"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42" xfId="0" applyFont="1" applyBorder="1" applyAlignment="1">
      <alignment horizontal="center" vertical="center"/>
    </xf>
    <xf numFmtId="0" fontId="10" fillId="0" borderId="9" xfId="0" applyFont="1" applyBorder="1" applyAlignment="1">
      <alignment horizontal="center" vertical="center"/>
    </xf>
    <xf numFmtId="0" fontId="10" fillId="0" borderId="28" xfId="0" applyFont="1" applyBorder="1" applyAlignment="1">
      <alignment horizontal="center" vertical="center"/>
    </xf>
    <xf numFmtId="0" fontId="10" fillId="0" borderId="10" xfId="0" applyFont="1" applyBorder="1" applyAlignment="1">
      <alignment horizontal="center" vertical="center"/>
    </xf>
    <xf numFmtId="0" fontId="0" fillId="15" borderId="42" xfId="0" applyFill="1" applyBorder="1" applyAlignment="1">
      <alignment horizontal="center" vertical="center"/>
    </xf>
    <xf numFmtId="0" fontId="0" fillId="15" borderId="0" xfId="0" applyFill="1" applyAlignment="1">
      <alignment horizontal="center" vertical="center"/>
    </xf>
    <xf numFmtId="0" fontId="10" fillId="0" borderId="29" xfId="0" applyFont="1" applyBorder="1" applyAlignment="1">
      <alignment horizontal="center" vertical="center"/>
    </xf>
    <xf numFmtId="0" fontId="42" fillId="0" borderId="6" xfId="0" applyFont="1" applyBorder="1" applyAlignment="1">
      <alignment horizontal="left" vertical="center" wrapText="1"/>
    </xf>
    <xf numFmtId="0" fontId="42" fillId="0" borderId="43" xfId="0" applyFont="1" applyBorder="1" applyAlignment="1">
      <alignment horizontal="left" vertical="center" wrapText="1"/>
    </xf>
    <xf numFmtId="0" fontId="42" fillId="0" borderId="7" xfId="0" applyFont="1" applyBorder="1" applyAlignment="1">
      <alignment horizontal="left" vertical="center" wrapText="1"/>
    </xf>
    <xf numFmtId="0" fontId="42" fillId="0" borderId="42" xfId="0" applyFont="1" applyBorder="1" applyAlignment="1">
      <alignment horizontal="left" vertical="center" wrapText="1"/>
    </xf>
    <xf numFmtId="0" fontId="42" fillId="0" borderId="0" xfId="0" applyFont="1" applyAlignment="1">
      <alignment horizontal="left" vertical="center" wrapText="1"/>
    </xf>
    <xf numFmtId="0" fontId="42" fillId="0" borderId="20" xfId="0" applyFont="1" applyBorder="1" applyAlignment="1">
      <alignment horizontal="left" vertical="center" wrapText="1"/>
    </xf>
    <xf numFmtId="0" fontId="42" fillId="0" borderId="9" xfId="0" applyFont="1" applyBorder="1" applyAlignment="1">
      <alignment horizontal="left" vertical="center" wrapText="1"/>
    </xf>
    <xf numFmtId="0" fontId="42" fillId="0" borderId="28" xfId="0" applyFont="1" applyBorder="1" applyAlignment="1">
      <alignment horizontal="left" vertical="center" wrapText="1"/>
    </xf>
    <xf numFmtId="0" fontId="42" fillId="0" borderId="10" xfId="0" applyFont="1" applyBorder="1" applyAlignment="1">
      <alignment horizontal="left" vertical="center" wrapText="1"/>
    </xf>
    <xf numFmtId="0" fontId="23" fillId="0" borderId="6"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42" xfId="0" applyFont="1" applyBorder="1" applyAlignment="1">
      <alignment horizontal="center" vertical="center" wrapText="1"/>
    </xf>
    <xf numFmtId="0" fontId="23" fillId="0" borderId="0" xfId="0" applyFont="1" applyAlignment="1">
      <alignment horizontal="center" vertical="center" wrapText="1"/>
    </xf>
    <xf numFmtId="0" fontId="23" fillId="0" borderId="20"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10" xfId="0" applyFont="1" applyBorder="1" applyAlignment="1">
      <alignment horizontal="center" vertical="center" wrapText="1"/>
    </xf>
    <xf numFmtId="0" fontId="7" fillId="15" borderId="33" xfId="0" applyFont="1" applyFill="1" applyBorder="1" applyAlignment="1">
      <alignment horizontal="center" vertical="center" shrinkToFit="1"/>
    </xf>
    <xf numFmtId="0" fontId="0" fillId="15" borderId="36" xfId="0" applyFill="1" applyBorder="1" applyAlignment="1">
      <alignment horizontal="center" shrinkToFit="1"/>
    </xf>
    <xf numFmtId="0" fontId="0" fillId="15" borderId="55" xfId="0" applyFill="1" applyBorder="1" applyAlignment="1">
      <alignment horizontal="center" shrinkToFit="1"/>
    </xf>
    <xf numFmtId="0" fontId="0" fillId="15" borderId="9" xfId="0" applyFill="1" applyBorder="1" applyAlignment="1">
      <alignment horizontal="center" shrinkToFit="1"/>
    </xf>
    <xf numFmtId="0" fontId="0" fillId="15" borderId="28" xfId="0" applyFill="1" applyBorder="1" applyAlignment="1">
      <alignment horizontal="center" shrinkToFit="1"/>
    </xf>
    <xf numFmtId="0" fontId="0" fillId="15" borderId="30" xfId="0" applyFill="1" applyBorder="1" applyAlignment="1">
      <alignment horizontal="center" shrinkToFit="1"/>
    </xf>
    <xf numFmtId="0" fontId="10" fillId="0" borderId="6" xfId="0" applyFont="1" applyBorder="1" applyAlignment="1">
      <alignment horizontal="center" vertical="center" wrapText="1"/>
    </xf>
    <xf numFmtId="0" fontId="10" fillId="0" borderId="62" xfId="0" applyFont="1" applyBorder="1" applyAlignment="1">
      <alignment horizontal="center" vertical="center"/>
    </xf>
    <xf numFmtId="0" fontId="41" fillId="0" borderId="6" xfId="0" applyFont="1" applyBorder="1" applyAlignment="1">
      <alignment horizontal="left" vertical="center" wrapText="1"/>
    </xf>
    <xf numFmtId="0" fontId="41" fillId="0" borderId="43" xfId="0" applyFont="1" applyBorder="1" applyAlignment="1">
      <alignment horizontal="left" vertical="center" wrapText="1"/>
    </xf>
    <xf numFmtId="0" fontId="41" fillId="0" borderId="7" xfId="0" applyFont="1" applyBorder="1" applyAlignment="1">
      <alignment horizontal="left" vertical="center" wrapText="1"/>
    </xf>
    <xf numFmtId="0" fontId="9" fillId="0" borderId="43" xfId="0" applyFont="1" applyBorder="1" applyAlignment="1">
      <alignment horizontal="center" vertical="center"/>
    </xf>
    <xf numFmtId="0" fontId="9" fillId="0" borderId="54" xfId="0" applyFont="1" applyBorder="1" applyAlignment="1">
      <alignment horizontal="center" vertical="center"/>
    </xf>
    <xf numFmtId="0" fontId="9" fillId="0" borderId="0" xfId="0" applyFont="1" applyAlignment="1">
      <alignment horizontal="center" vertical="center"/>
    </xf>
    <xf numFmtId="0" fontId="9" fillId="0" borderId="25" xfId="0" applyFont="1" applyBorder="1" applyAlignment="1">
      <alignment horizontal="center" vertical="center"/>
    </xf>
    <xf numFmtId="0" fontId="10" fillId="0" borderId="26" xfId="0" applyFont="1" applyBorder="1" applyAlignment="1">
      <alignment horizontal="center" vertical="center"/>
    </xf>
    <xf numFmtId="0" fontId="10" fillId="0" borderId="23" xfId="0" applyFont="1" applyBorder="1" applyAlignment="1">
      <alignment horizontal="center" vertical="center"/>
    </xf>
    <xf numFmtId="0" fontId="10" fillId="0" borderId="48" xfId="0" applyFont="1" applyBorder="1" applyAlignment="1">
      <alignment horizontal="center" vertical="center"/>
    </xf>
    <xf numFmtId="49" fontId="7" fillId="0" borderId="6" xfId="0" applyNumberFormat="1" applyFont="1" applyBorder="1" applyAlignment="1">
      <alignment horizontal="left" vertical="center" wrapText="1"/>
    </xf>
    <xf numFmtId="49" fontId="14" fillId="0" borderId="43" xfId="0" applyNumberFormat="1" applyFont="1" applyBorder="1" applyAlignment="1">
      <alignment horizontal="left" vertical="center" wrapText="1"/>
    </xf>
    <xf numFmtId="49" fontId="14" fillId="0" borderId="7" xfId="0" applyNumberFormat="1" applyFont="1" applyBorder="1" applyAlignment="1">
      <alignment horizontal="left" vertical="center" wrapText="1"/>
    </xf>
    <xf numFmtId="49" fontId="14" fillId="0" borderId="42" xfId="0" applyNumberFormat="1" applyFont="1" applyBorder="1" applyAlignment="1">
      <alignment horizontal="left" vertical="center" wrapText="1"/>
    </xf>
    <xf numFmtId="49" fontId="14" fillId="0" borderId="0" xfId="0" applyNumberFormat="1" applyFont="1" applyAlignment="1">
      <alignment horizontal="left" vertical="center" wrapText="1"/>
    </xf>
    <xf numFmtId="49" fontId="14" fillId="0" borderId="20" xfId="0" applyNumberFormat="1" applyFont="1" applyBorder="1" applyAlignment="1">
      <alignment horizontal="left" vertical="center" wrapText="1"/>
    </xf>
    <xf numFmtId="0" fontId="42" fillId="0" borderId="52" xfId="0" applyFont="1" applyBorder="1" applyAlignment="1">
      <alignment horizontal="left" vertical="center" wrapText="1"/>
    </xf>
    <xf numFmtId="0" fontId="42" fillId="0" borderId="23" xfId="0" applyFont="1" applyBorder="1" applyAlignment="1">
      <alignment horizontal="left" vertical="center" wrapText="1"/>
    </xf>
    <xf numFmtId="0" fontId="42" fillId="0" borderId="48" xfId="0" applyFont="1" applyBorder="1" applyAlignment="1">
      <alignment horizontal="left" vertical="center" wrapText="1"/>
    </xf>
    <xf numFmtId="0" fontId="102" fillId="0" borderId="44" xfId="0" applyFont="1" applyBorder="1" applyAlignment="1">
      <alignment horizontal="center" vertical="center" wrapText="1" shrinkToFit="1"/>
    </xf>
    <xf numFmtId="0" fontId="102" fillId="0" borderId="22" xfId="0" applyFont="1" applyBorder="1" applyAlignment="1">
      <alignment horizontal="center" vertical="center" wrapText="1" shrinkToFit="1"/>
    </xf>
    <xf numFmtId="0" fontId="102" fillId="0" borderId="164" xfId="0" applyFont="1" applyBorder="1" applyAlignment="1">
      <alignment horizontal="center" vertical="center" wrapText="1" shrinkToFit="1"/>
    </xf>
    <xf numFmtId="0" fontId="102" fillId="0" borderId="45" xfId="0" applyFont="1" applyBorder="1" applyAlignment="1">
      <alignment horizontal="center" vertical="center" wrapText="1" shrinkToFit="1"/>
    </xf>
    <xf numFmtId="0" fontId="43" fillId="0" borderId="42" xfId="0" applyFont="1" applyBorder="1" applyAlignment="1">
      <alignment horizontal="right" vertical="center" shrinkToFit="1"/>
    </xf>
    <xf numFmtId="0" fontId="43" fillId="0" borderId="0" xfId="0" applyFont="1" applyAlignment="1">
      <alignment horizontal="right" vertical="center" shrinkToFit="1"/>
    </xf>
    <xf numFmtId="0" fontId="43" fillId="0" borderId="0" xfId="0" applyFont="1" applyAlignment="1">
      <alignment horizontal="left" vertical="center" shrinkToFit="1"/>
    </xf>
    <xf numFmtId="0" fontId="43" fillId="0" borderId="20" xfId="0" applyFont="1" applyBorder="1" applyAlignment="1">
      <alignment horizontal="left" vertical="center" shrinkToFit="1"/>
    </xf>
    <xf numFmtId="0" fontId="102" fillId="0" borderId="6" xfId="0" applyFont="1" applyBorder="1" applyAlignment="1">
      <alignment horizontal="center" vertical="center" wrapText="1"/>
    </xf>
    <xf numFmtId="0" fontId="102" fillId="0" borderId="43" xfId="0" applyFont="1" applyBorder="1" applyAlignment="1">
      <alignment horizontal="center" vertical="center" wrapText="1"/>
    </xf>
    <xf numFmtId="0" fontId="102" fillId="0" borderId="166" xfId="0" applyFont="1" applyBorder="1" applyAlignment="1">
      <alignment horizontal="center" vertical="center" wrapText="1"/>
    </xf>
    <xf numFmtId="0" fontId="102" fillId="0" borderId="42" xfId="0" applyFont="1" applyBorder="1" applyAlignment="1">
      <alignment horizontal="center" vertical="center" wrapText="1"/>
    </xf>
    <xf numFmtId="0" fontId="102" fillId="0" borderId="0" xfId="0" applyFont="1" applyAlignment="1">
      <alignment horizontal="center" vertical="center" wrapText="1"/>
    </xf>
    <xf numFmtId="0" fontId="102" fillId="0" borderId="123"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20" xfId="0" applyFont="1" applyBorder="1" applyAlignment="1">
      <alignment horizontal="center" vertical="center" wrapText="1"/>
    </xf>
    <xf numFmtId="0" fontId="42" fillId="0" borderId="42" xfId="0" applyFont="1" applyBorder="1" applyAlignment="1">
      <alignment horizontal="right" vertical="center" shrinkToFit="1"/>
    </xf>
    <xf numFmtId="0" fontId="42" fillId="0" borderId="0" xfId="0" applyFont="1" applyAlignment="1">
      <alignment horizontal="right" vertical="center" shrinkToFit="1"/>
    </xf>
    <xf numFmtId="0" fontId="42" fillId="0" borderId="9" xfId="0" applyFont="1" applyBorder="1" applyAlignment="1">
      <alignment horizontal="right" vertical="center" shrinkToFit="1"/>
    </xf>
    <xf numFmtId="0" fontId="42" fillId="0" borderId="28" xfId="0" applyFont="1" applyBorder="1" applyAlignment="1">
      <alignment horizontal="right" vertical="center" shrinkToFit="1"/>
    </xf>
    <xf numFmtId="0" fontId="42" fillId="0" borderId="0" xfId="0" applyFont="1" applyAlignment="1">
      <alignment horizontal="left" vertical="center" shrinkToFit="1"/>
    </xf>
    <xf numFmtId="0" fontId="42" fillId="0" borderId="20" xfId="0" applyFont="1" applyBorder="1" applyAlignment="1">
      <alignment horizontal="left" vertical="center" shrinkToFit="1"/>
    </xf>
    <xf numFmtId="0" fontId="42" fillId="0" borderId="28" xfId="0" applyFont="1" applyBorder="1" applyAlignment="1">
      <alignment horizontal="left" vertical="center" shrinkToFit="1"/>
    </xf>
    <xf numFmtId="0" fontId="42" fillId="0" borderId="10" xfId="0" applyFont="1" applyBorder="1" applyAlignment="1">
      <alignment horizontal="left" vertical="center" shrinkToFit="1"/>
    </xf>
    <xf numFmtId="0" fontId="10" fillId="0" borderId="24" xfId="0" applyFont="1" applyBorder="1" applyAlignment="1">
      <alignment horizontal="center" vertical="center"/>
    </xf>
    <xf numFmtId="0" fontId="10" fillId="0" borderId="22" xfId="0" applyFont="1" applyBorder="1" applyAlignment="1">
      <alignment horizontal="center" vertical="center"/>
    </xf>
    <xf numFmtId="0" fontId="10" fillId="0" borderId="45" xfId="0" applyFont="1" applyBorder="1" applyAlignment="1">
      <alignment horizontal="center" vertical="center"/>
    </xf>
    <xf numFmtId="0" fontId="42" fillId="0" borderId="44" xfId="0" applyFont="1" applyBorder="1" applyAlignment="1">
      <alignment horizontal="left" vertical="center" wrapText="1"/>
    </xf>
    <xf numFmtId="0" fontId="46" fillId="0" borderId="22" xfId="0" applyFont="1" applyBorder="1" applyAlignment="1">
      <alignment horizontal="left" vertical="center" wrapText="1"/>
    </xf>
    <xf numFmtId="0" fontId="46" fillId="0" borderId="45" xfId="0" applyFont="1" applyBorder="1" applyAlignment="1">
      <alignment horizontal="left" vertical="center" wrapText="1"/>
    </xf>
    <xf numFmtId="0" fontId="46" fillId="0" borderId="42" xfId="0" applyFont="1" applyBorder="1" applyAlignment="1">
      <alignment horizontal="left" vertical="center" wrapText="1"/>
    </xf>
    <xf numFmtId="0" fontId="46" fillId="0" borderId="0" xfId="0" applyFont="1" applyAlignment="1">
      <alignment horizontal="left" vertical="center" wrapText="1"/>
    </xf>
    <xf numFmtId="0" fontId="46" fillId="0" borderId="20" xfId="0" applyFont="1" applyBorder="1" applyAlignment="1">
      <alignment horizontal="left" vertical="center" wrapText="1"/>
    </xf>
    <xf numFmtId="0" fontId="46" fillId="0" borderId="9" xfId="0" applyFont="1" applyBorder="1" applyAlignment="1">
      <alignment horizontal="left" vertical="center" wrapText="1"/>
    </xf>
    <xf numFmtId="0" fontId="46" fillId="0" borderId="28" xfId="0" applyFont="1" applyBorder="1" applyAlignment="1">
      <alignment horizontal="left" vertical="center" wrapText="1"/>
    </xf>
    <xf numFmtId="0" fontId="46" fillId="0" borderId="10" xfId="0" applyFont="1" applyBorder="1" applyAlignment="1">
      <alignment horizontal="left" vertical="center" wrapText="1"/>
    </xf>
    <xf numFmtId="0" fontId="10" fillId="0" borderId="44" xfId="0" applyFont="1" applyBorder="1" applyAlignment="1">
      <alignment horizontal="center" vertical="center" textRotation="255" shrinkToFit="1"/>
    </xf>
    <xf numFmtId="0" fontId="10" fillId="0" borderId="22" xfId="0" applyFont="1" applyBorder="1" applyAlignment="1">
      <alignment horizontal="center" vertical="center" textRotation="255" shrinkToFit="1"/>
    </xf>
    <xf numFmtId="0" fontId="10" fillId="0" borderId="45" xfId="0" applyFont="1" applyBorder="1" applyAlignment="1">
      <alignment horizontal="center" vertical="center" textRotation="255" shrinkToFit="1"/>
    </xf>
    <xf numFmtId="0" fontId="10" fillId="0" borderId="42" xfId="0" applyFont="1" applyBorder="1" applyAlignment="1">
      <alignment horizontal="center" vertical="center" textRotation="255" shrinkToFit="1"/>
    </xf>
    <xf numFmtId="0" fontId="10" fillId="0" borderId="0" xfId="0" applyFont="1" applyAlignment="1">
      <alignment horizontal="center" vertical="center" textRotation="255" shrinkToFit="1"/>
    </xf>
    <xf numFmtId="0" fontId="10" fillId="0" borderId="20" xfId="0" applyFont="1" applyBorder="1" applyAlignment="1">
      <alignment horizontal="center" vertical="center" textRotation="255" shrinkToFit="1"/>
    </xf>
    <xf numFmtId="0" fontId="10" fillId="0" borderId="9" xfId="0" applyFont="1" applyBorder="1" applyAlignment="1">
      <alignment horizontal="center" vertical="center" textRotation="255" shrinkToFit="1"/>
    </xf>
    <xf numFmtId="0" fontId="10" fillId="0" borderId="28" xfId="0" applyFont="1" applyBorder="1" applyAlignment="1">
      <alignment horizontal="center" vertical="center" textRotation="255" shrinkToFit="1"/>
    </xf>
    <xf numFmtId="0" fontId="10" fillId="0" borderId="10" xfId="0" applyFont="1" applyBorder="1" applyAlignment="1">
      <alignment horizontal="center" vertical="center" textRotation="255" shrinkToFit="1"/>
    </xf>
    <xf numFmtId="0" fontId="49" fillId="0" borderId="44" xfId="0" applyFont="1" applyBorder="1" applyAlignment="1">
      <alignment horizontal="center" vertical="center" textRotation="255"/>
    </xf>
    <xf numFmtId="0" fontId="49" fillId="0" borderId="22" xfId="0" applyFont="1" applyBorder="1" applyAlignment="1">
      <alignment horizontal="center" vertical="center" textRotation="255"/>
    </xf>
    <xf numFmtId="0" fontId="49" fillId="0" borderId="56" xfId="0" applyFont="1" applyBorder="1" applyAlignment="1">
      <alignment horizontal="center" vertical="center" textRotation="255"/>
    </xf>
    <xf numFmtId="0" fontId="49" fillId="0" borderId="42" xfId="0" applyFont="1" applyBorder="1" applyAlignment="1">
      <alignment horizontal="center" vertical="center" textRotation="255"/>
    </xf>
    <xf numFmtId="0" fontId="49" fillId="0" borderId="0" xfId="0" applyFont="1" applyAlignment="1">
      <alignment horizontal="center" vertical="center" textRotation="255"/>
    </xf>
    <xf numFmtId="0" fontId="49" fillId="0" borderId="51" xfId="0" applyFont="1" applyBorder="1" applyAlignment="1">
      <alignment horizontal="center" vertical="center" textRotation="255"/>
    </xf>
    <xf numFmtId="0" fontId="49" fillId="0" borderId="9" xfId="0" applyFont="1" applyBorder="1" applyAlignment="1">
      <alignment horizontal="center" vertical="center" textRotation="255"/>
    </xf>
    <xf numFmtId="0" fontId="49" fillId="0" borderId="28" xfId="0" applyFont="1" applyBorder="1" applyAlignment="1">
      <alignment horizontal="center" vertical="center" textRotation="255"/>
    </xf>
    <xf numFmtId="0" fontId="49" fillId="0" borderId="57" xfId="0" applyFont="1" applyBorder="1" applyAlignment="1">
      <alignment horizontal="center" vertical="center" textRotation="255"/>
    </xf>
    <xf numFmtId="0" fontId="7" fillId="9" borderId="58"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7" fillId="9" borderId="45" xfId="0" applyFont="1" applyFill="1" applyBorder="1" applyAlignment="1">
      <alignment horizontal="left" vertical="center" wrapText="1"/>
    </xf>
    <xf numFmtId="0" fontId="7" fillId="9" borderId="39" xfId="0" applyFont="1" applyFill="1" applyBorder="1" applyAlignment="1">
      <alignment horizontal="left" vertical="center" wrapText="1"/>
    </xf>
    <xf numFmtId="0" fontId="7" fillId="9" borderId="0" xfId="0" applyFont="1" applyFill="1" applyAlignment="1">
      <alignment horizontal="left" vertical="center" wrapText="1"/>
    </xf>
    <xf numFmtId="0" fontId="7" fillId="9" borderId="20" xfId="0" applyFont="1" applyFill="1" applyBorder="1" applyAlignment="1">
      <alignment horizontal="left" vertical="center" wrapText="1"/>
    </xf>
    <xf numFmtId="0" fontId="7" fillId="9" borderId="49" xfId="0" applyFont="1" applyFill="1" applyBorder="1" applyAlignment="1">
      <alignment horizontal="left" vertical="center" wrapText="1"/>
    </xf>
    <xf numFmtId="0" fontId="7" fillId="9" borderId="28" xfId="0" applyFont="1" applyFill="1" applyBorder="1" applyAlignment="1">
      <alignment horizontal="left" vertical="center" wrapText="1"/>
    </xf>
    <xf numFmtId="0" fontId="10" fillId="0" borderId="52" xfId="0" applyFont="1" applyBorder="1" applyAlignment="1">
      <alignment horizontal="center" vertical="center"/>
    </xf>
    <xf numFmtId="0" fontId="0" fillId="0" borderId="6" xfId="0" applyBorder="1" applyAlignment="1">
      <alignment horizontal="center" vertical="center"/>
    </xf>
    <xf numFmtId="0" fontId="0" fillId="0" borderId="43" xfId="0" applyBorder="1" applyAlignment="1">
      <alignment horizontal="center" vertical="center"/>
    </xf>
    <xf numFmtId="176" fontId="44" fillId="0" borderId="6" xfId="0" applyNumberFormat="1" applyFont="1" applyBorder="1" applyAlignment="1">
      <alignment horizontal="right" vertical="center" shrinkToFit="1"/>
    </xf>
    <xf numFmtId="176" fontId="44" fillId="0" borderId="43" xfId="0" applyNumberFormat="1" applyFont="1" applyBorder="1" applyAlignment="1">
      <alignment vertical="center" shrinkToFit="1"/>
    </xf>
    <xf numFmtId="176" fontId="44" fillId="0" borderId="42" xfId="0" applyNumberFormat="1" applyFont="1" applyBorder="1" applyAlignment="1">
      <alignment vertical="center" shrinkToFit="1"/>
    </xf>
    <xf numFmtId="176" fontId="44" fillId="0" borderId="0" xfId="0" applyNumberFormat="1" applyFont="1" applyAlignment="1">
      <alignment vertical="center" shrinkToFit="1"/>
    </xf>
    <xf numFmtId="176" fontId="44" fillId="0" borderId="9" xfId="0" applyNumberFormat="1" applyFont="1" applyBorder="1" applyAlignment="1">
      <alignment vertical="center" shrinkToFit="1"/>
    </xf>
    <xf numFmtId="176" fontId="44" fillId="0" borderId="28" xfId="0" applyNumberFormat="1" applyFont="1" applyBorder="1" applyAlignment="1">
      <alignment vertical="center" shrinkToFit="1"/>
    </xf>
    <xf numFmtId="0" fontId="10" fillId="0" borderId="43" xfId="0" applyFont="1" applyBorder="1" applyAlignment="1">
      <alignment horizontal="center" vertical="center" shrinkToFit="1"/>
    </xf>
    <xf numFmtId="0" fontId="10" fillId="0" borderId="7" xfId="0" applyFont="1" applyBorder="1" applyAlignment="1">
      <alignment horizontal="center" vertical="center" shrinkToFit="1"/>
    </xf>
    <xf numFmtId="0" fontId="10" fillId="0" borderId="28"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6" xfId="0" applyFont="1" applyBorder="1" applyAlignment="1">
      <alignment horizontal="center" vertical="center"/>
    </xf>
    <xf numFmtId="0" fontId="10" fillId="0" borderId="6" xfId="0" applyFont="1" applyBorder="1" applyAlignment="1">
      <alignment horizontal="center" vertical="center" shrinkToFit="1"/>
    </xf>
    <xf numFmtId="0" fontId="10" fillId="0" borderId="9" xfId="0" applyFont="1" applyBorder="1" applyAlignment="1">
      <alignment horizontal="center" vertical="center" shrinkToFit="1"/>
    </xf>
    <xf numFmtId="0" fontId="9" fillId="0" borderId="43" xfId="0" applyFont="1" applyBorder="1" applyAlignment="1">
      <alignment horizontal="right" vertical="top" shrinkToFit="1"/>
    </xf>
    <xf numFmtId="0" fontId="9" fillId="0" borderId="43" xfId="0" applyFont="1" applyBorder="1" applyAlignment="1">
      <alignment vertical="top" shrinkToFit="1"/>
    </xf>
    <xf numFmtId="0" fontId="9" fillId="0" borderId="0" xfId="0" applyFont="1" applyAlignment="1">
      <alignment vertical="top" shrinkToFit="1"/>
    </xf>
    <xf numFmtId="0" fontId="9" fillId="0" borderId="28" xfId="0" applyFont="1" applyBorder="1" applyAlignment="1">
      <alignment vertical="top" shrinkToFit="1"/>
    </xf>
    <xf numFmtId="0" fontId="9" fillId="0" borderId="7" xfId="0" applyFont="1" applyBorder="1" applyAlignment="1">
      <alignment vertical="top" shrinkToFit="1"/>
    </xf>
    <xf numFmtId="0" fontId="9" fillId="0" borderId="20" xfId="0" applyFont="1" applyBorder="1" applyAlignment="1">
      <alignment vertical="top" shrinkToFit="1"/>
    </xf>
    <xf numFmtId="0" fontId="9" fillId="0" borderId="10" xfId="0" applyFont="1" applyBorder="1" applyAlignment="1">
      <alignment vertical="top" shrinkToFit="1"/>
    </xf>
    <xf numFmtId="0" fontId="44" fillId="13" borderId="43" xfId="0" applyFont="1" applyFill="1" applyBorder="1" applyAlignment="1">
      <alignment horizontal="right" vertical="center" shrinkToFit="1"/>
    </xf>
    <xf numFmtId="0" fontId="44" fillId="13" borderId="0" xfId="0" applyFont="1" applyFill="1" applyAlignment="1">
      <alignment horizontal="right" vertical="center" shrinkToFit="1"/>
    </xf>
    <xf numFmtId="0" fontId="44" fillId="13" borderId="28" xfId="0" applyFont="1" applyFill="1" applyBorder="1" applyAlignment="1">
      <alignment horizontal="right" vertical="center" shrinkToFit="1"/>
    </xf>
    <xf numFmtId="0" fontId="9" fillId="9" borderId="43" xfId="0" applyFont="1" applyFill="1" applyBorder="1" applyAlignment="1">
      <alignment horizontal="center" vertical="top" shrinkToFit="1"/>
    </xf>
    <xf numFmtId="0" fontId="9" fillId="9" borderId="0" xfId="0" applyFont="1" applyFill="1" applyAlignment="1">
      <alignment horizontal="center" vertical="top" shrinkToFit="1"/>
    </xf>
    <xf numFmtId="0" fontId="9" fillId="9" borderId="28" xfId="0" applyFont="1" applyFill="1" applyBorder="1" applyAlignment="1">
      <alignment horizontal="center" vertical="top" shrinkToFit="1"/>
    </xf>
    <xf numFmtId="0" fontId="7" fillId="15" borderId="6" xfId="0" applyFont="1" applyFill="1" applyBorder="1" applyAlignment="1">
      <alignment horizontal="left" vertical="center" shrinkToFit="1"/>
    </xf>
    <xf numFmtId="0" fontId="14" fillId="15" borderId="43" xfId="0" applyFont="1" applyFill="1" applyBorder="1" applyAlignment="1">
      <alignment horizontal="left" vertical="center" shrinkToFit="1"/>
    </xf>
    <xf numFmtId="0" fontId="14" fillId="15" borderId="7" xfId="0" applyFont="1" applyFill="1" applyBorder="1" applyAlignment="1">
      <alignment horizontal="left" vertical="center" shrinkToFit="1"/>
    </xf>
    <xf numFmtId="0" fontId="14" fillId="15" borderId="42" xfId="0" applyFont="1" applyFill="1" applyBorder="1" applyAlignment="1">
      <alignment horizontal="left" vertical="center" shrinkToFit="1"/>
    </xf>
    <xf numFmtId="0" fontId="14" fillId="15" borderId="0" xfId="0" applyFont="1" applyFill="1" applyAlignment="1">
      <alignment horizontal="left" vertical="center" shrinkToFit="1"/>
    </xf>
    <xf numFmtId="0" fontId="14" fillId="15" borderId="20" xfId="0" applyFont="1" applyFill="1" applyBorder="1" applyAlignment="1">
      <alignment horizontal="left" vertical="center" shrinkToFit="1"/>
    </xf>
    <xf numFmtId="0" fontId="7" fillId="0" borderId="6"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0" xfId="0" applyFont="1" applyAlignment="1">
      <alignment horizontal="center" vertical="center" wrapText="1"/>
    </xf>
    <xf numFmtId="0" fontId="7" fillId="0" borderId="2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7" xfId="0" applyFont="1" applyBorder="1" applyAlignment="1">
      <alignment horizontal="center" vertical="center" wrapText="1"/>
    </xf>
    <xf numFmtId="0" fontId="7" fillId="9" borderId="33" xfId="0" applyFont="1" applyFill="1" applyBorder="1" applyAlignment="1">
      <alignment horizontal="center" vertical="center"/>
    </xf>
    <xf numFmtId="0" fontId="0" fillId="9" borderId="36" xfId="0" applyFill="1" applyBorder="1" applyAlignment="1">
      <alignment horizontal="center"/>
    </xf>
    <xf numFmtId="0" fontId="0" fillId="9" borderId="55" xfId="0" applyFill="1" applyBorder="1" applyAlignment="1">
      <alignment horizontal="center"/>
    </xf>
    <xf numFmtId="0" fontId="0" fillId="9" borderId="9" xfId="0" applyFill="1" applyBorder="1" applyAlignment="1">
      <alignment horizontal="center"/>
    </xf>
    <xf numFmtId="0" fontId="0" fillId="9" borderId="28" xfId="0" applyFill="1" applyBorder="1" applyAlignment="1">
      <alignment horizontal="center"/>
    </xf>
    <xf numFmtId="0" fontId="0" fillId="9" borderId="30" xfId="0" applyFill="1" applyBorder="1" applyAlignment="1">
      <alignment horizontal="center"/>
    </xf>
    <xf numFmtId="49" fontId="11" fillId="15" borderId="6" xfId="0" applyNumberFormat="1" applyFont="1" applyFill="1" applyBorder="1" applyAlignment="1">
      <alignment horizontal="center" vertical="center" shrinkToFit="1"/>
    </xf>
    <xf numFmtId="49" fontId="11" fillId="15" borderId="43" xfId="0" applyNumberFormat="1" applyFont="1" applyFill="1" applyBorder="1" applyAlignment="1">
      <alignment horizontal="center" vertical="center" shrinkToFit="1"/>
    </xf>
    <xf numFmtId="49" fontId="11" fillId="15" borderId="42" xfId="0" applyNumberFormat="1" applyFont="1" applyFill="1" applyBorder="1" applyAlignment="1">
      <alignment horizontal="center" vertical="center" shrinkToFit="1"/>
    </xf>
    <xf numFmtId="49" fontId="11" fillId="15" borderId="0" xfId="0" applyNumberFormat="1" applyFont="1" applyFill="1" applyAlignment="1">
      <alignment horizontal="center" vertical="center" shrinkToFit="1"/>
    </xf>
    <xf numFmtId="49" fontId="11" fillId="15" borderId="9" xfId="0" applyNumberFormat="1" applyFont="1" applyFill="1" applyBorder="1" applyAlignment="1">
      <alignment horizontal="center" vertical="center" shrinkToFit="1"/>
    </xf>
    <xf numFmtId="49" fontId="11" fillId="15" borderId="28" xfId="0" applyNumberFormat="1" applyFont="1" applyFill="1" applyBorder="1" applyAlignment="1">
      <alignment horizontal="center" vertical="center" shrinkToFit="1"/>
    </xf>
    <xf numFmtId="0" fontId="0" fillId="15" borderId="43" xfId="0" applyFill="1" applyBorder="1" applyAlignment="1">
      <alignment horizontal="center" vertical="center"/>
    </xf>
    <xf numFmtId="0" fontId="0" fillId="15" borderId="28" xfId="0" applyFill="1" applyBorder="1" applyAlignment="1">
      <alignment horizontal="center" vertical="center"/>
    </xf>
    <xf numFmtId="49" fontId="11" fillId="15" borderId="54" xfId="0" applyNumberFormat="1" applyFont="1" applyFill="1" applyBorder="1" applyAlignment="1">
      <alignment horizontal="center" vertical="center" shrinkToFit="1"/>
    </xf>
    <xf numFmtId="49" fontId="11" fillId="15" borderId="25" xfId="0" applyNumberFormat="1" applyFont="1" applyFill="1" applyBorder="1" applyAlignment="1">
      <alignment horizontal="center" vertical="center" shrinkToFit="1"/>
    </xf>
    <xf numFmtId="49" fontId="11" fillId="15" borderId="30" xfId="0" applyNumberFormat="1" applyFont="1" applyFill="1" applyBorder="1" applyAlignment="1">
      <alignment horizontal="center" vertical="center" shrinkToFit="1"/>
    </xf>
    <xf numFmtId="0" fontId="0" fillId="0" borderId="25" xfId="0" applyBorder="1" applyAlignment="1">
      <alignment horizontal="center" vertical="center"/>
    </xf>
    <xf numFmtId="0" fontId="10" fillId="15" borderId="42" xfId="0" applyFont="1" applyFill="1" applyBorder="1" applyAlignment="1">
      <alignment horizontal="left" vertical="center" wrapText="1"/>
    </xf>
    <xf numFmtId="0" fontId="10" fillId="15" borderId="0" xfId="0" applyFont="1" applyFill="1" applyAlignment="1">
      <alignment horizontal="left" vertical="center" wrapText="1"/>
    </xf>
    <xf numFmtId="0" fontId="49" fillId="0" borderId="42" xfId="0" applyFont="1" applyBorder="1" applyAlignment="1">
      <alignment horizontal="center" vertical="center"/>
    </xf>
    <xf numFmtId="0" fontId="49" fillId="0" borderId="0" xfId="0" applyFont="1" applyAlignment="1">
      <alignment horizontal="center" vertical="center"/>
    </xf>
    <xf numFmtId="0" fontId="49" fillId="0" borderId="20" xfId="0" applyFont="1" applyBorder="1" applyAlignment="1">
      <alignment horizontal="center" vertical="center"/>
    </xf>
    <xf numFmtId="0" fontId="49" fillId="0" borderId="19" xfId="0" applyFont="1" applyBorder="1" applyAlignment="1">
      <alignment horizontal="center" vertical="center"/>
    </xf>
    <xf numFmtId="0" fontId="49" fillId="0" borderId="40" xfId="0" applyFont="1" applyBorder="1" applyAlignment="1">
      <alignment horizontal="center" vertical="center"/>
    </xf>
    <xf numFmtId="0" fontId="49" fillId="0" borderId="63" xfId="0" applyFont="1" applyBorder="1" applyAlignment="1">
      <alignment horizontal="center" vertical="center"/>
    </xf>
    <xf numFmtId="0" fontId="45" fillId="0" borderId="42" xfId="0" applyFont="1" applyBorder="1" applyAlignment="1">
      <alignment horizontal="center" vertical="center" shrinkToFit="1"/>
    </xf>
    <xf numFmtId="0" fontId="45" fillId="0" borderId="0" xfId="0" applyFont="1" applyAlignment="1">
      <alignment horizontal="center" vertical="center" shrinkToFit="1"/>
    </xf>
    <xf numFmtId="0" fontId="45" fillId="0" borderId="19" xfId="0" applyFont="1" applyBorder="1" applyAlignment="1">
      <alignment horizontal="center" vertical="center" shrinkToFit="1"/>
    </xf>
    <xf numFmtId="0" fontId="45" fillId="0" borderId="40" xfId="0" applyFont="1" applyBorder="1" applyAlignment="1">
      <alignment horizontal="center" vertical="center" shrinkToFit="1"/>
    </xf>
    <xf numFmtId="178" fontId="45" fillId="0" borderId="126" xfId="0" applyNumberFormat="1" applyFont="1" applyBorder="1" applyAlignment="1">
      <alignment horizontal="center" vertical="center" shrinkToFit="1"/>
    </xf>
    <xf numFmtId="178" fontId="45" fillId="0" borderId="121" xfId="0" applyNumberFormat="1" applyFont="1" applyBorder="1" applyAlignment="1">
      <alignment horizontal="center" vertical="center" shrinkToFit="1"/>
    </xf>
    <xf numFmtId="0" fontId="7" fillId="0" borderId="22" xfId="0" applyFont="1" applyBorder="1" applyAlignment="1">
      <alignment horizontal="center" vertical="center" wrapText="1"/>
    </xf>
    <xf numFmtId="0" fontId="42" fillId="0" borderId="25" xfId="0" applyFont="1" applyBorder="1" applyAlignment="1">
      <alignment horizontal="left" vertical="center" shrinkToFit="1"/>
    </xf>
    <xf numFmtId="0" fontId="10" fillId="0" borderId="44" xfId="0" applyFont="1" applyBorder="1" applyAlignment="1">
      <alignment horizontal="center" vertical="center"/>
    </xf>
    <xf numFmtId="49" fontId="42" fillId="0" borderId="44" xfId="0" applyNumberFormat="1" applyFont="1" applyBorder="1" applyAlignment="1">
      <alignment horizontal="left" vertical="center" shrinkToFit="1"/>
    </xf>
    <xf numFmtId="49" fontId="42" fillId="0" borderId="22" xfId="0" applyNumberFormat="1" applyFont="1" applyBorder="1" applyAlignment="1">
      <alignment horizontal="left" vertical="center" shrinkToFit="1"/>
    </xf>
    <xf numFmtId="49" fontId="42" fillId="0" borderId="45" xfId="0" applyNumberFormat="1" applyFont="1" applyBorder="1" applyAlignment="1">
      <alignment horizontal="left" vertical="center" shrinkToFit="1"/>
    </xf>
    <xf numFmtId="49" fontId="42" fillId="0" borderId="42" xfId="0" applyNumberFormat="1" applyFont="1" applyBorder="1" applyAlignment="1">
      <alignment horizontal="left" vertical="center" shrinkToFit="1"/>
    </xf>
    <xf numFmtId="49" fontId="42" fillId="0" borderId="0" xfId="0" applyNumberFormat="1" applyFont="1" applyAlignment="1">
      <alignment horizontal="left" vertical="center" shrinkToFit="1"/>
    </xf>
    <xf numFmtId="49" fontId="42" fillId="0" borderId="20" xfId="0" applyNumberFormat="1" applyFont="1" applyBorder="1" applyAlignment="1">
      <alignment horizontal="left" vertical="center" shrinkToFit="1"/>
    </xf>
    <xf numFmtId="49" fontId="42" fillId="0" borderId="9" xfId="0" applyNumberFormat="1" applyFont="1" applyBorder="1" applyAlignment="1">
      <alignment horizontal="left" vertical="center" shrinkToFit="1"/>
    </xf>
    <xf numFmtId="49" fontId="42" fillId="0" borderId="28" xfId="0" applyNumberFormat="1" applyFont="1" applyBorder="1" applyAlignment="1">
      <alignment horizontal="left" vertical="center" shrinkToFit="1"/>
    </xf>
    <xf numFmtId="49" fontId="42" fillId="0" borderId="10" xfId="0" applyNumberFormat="1" applyFont="1" applyBorder="1" applyAlignment="1">
      <alignment horizontal="left" vertical="center" shrinkToFit="1"/>
    </xf>
    <xf numFmtId="49" fontId="10" fillId="0" borderId="44"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45" xfId="0" applyNumberFormat="1" applyFont="1" applyBorder="1" applyAlignment="1">
      <alignment horizontal="center" vertical="center"/>
    </xf>
    <xf numFmtId="49" fontId="10" fillId="0" borderId="42"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20"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0" fillId="0" borderId="28" xfId="0" applyNumberFormat="1" applyFont="1" applyBorder="1" applyAlignment="1">
      <alignment horizontal="center" vertical="center"/>
    </xf>
    <xf numFmtId="49" fontId="10" fillId="0" borderId="10" xfId="0" applyNumberFormat="1" applyFont="1" applyBorder="1" applyAlignment="1">
      <alignment horizontal="center" vertical="center"/>
    </xf>
    <xf numFmtId="0" fontId="15" fillId="2" borderId="64" xfId="0" applyFont="1" applyFill="1" applyBorder="1" applyAlignment="1">
      <alignment horizontal="center" vertical="center" wrapText="1"/>
    </xf>
    <xf numFmtId="0" fontId="15" fillId="2" borderId="64" xfId="0" applyFont="1" applyFill="1" applyBorder="1" applyAlignment="1">
      <alignment horizontal="center" vertical="center"/>
    </xf>
    <xf numFmtId="0" fontId="15" fillId="2" borderId="65" xfId="0" applyFont="1" applyFill="1" applyBorder="1" applyAlignment="1">
      <alignment horizontal="center" vertical="center"/>
    </xf>
    <xf numFmtId="0" fontId="15" fillId="2" borderId="34" xfId="0" applyFont="1" applyFill="1"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26" xfId="0" applyBorder="1" applyAlignment="1">
      <alignment horizontal="center" vertical="center"/>
    </xf>
    <xf numFmtId="0" fontId="0" fillId="0" borderId="23" xfId="0" applyBorder="1" applyAlignment="1">
      <alignment horizontal="center" vertical="center"/>
    </xf>
    <xf numFmtId="0" fontId="0" fillId="0" borderId="48" xfId="0" applyBorder="1" applyAlignment="1">
      <alignment horizontal="center" vertical="center"/>
    </xf>
    <xf numFmtId="0" fontId="0" fillId="0" borderId="9" xfId="0" applyBorder="1" applyAlignment="1">
      <alignment horizontal="center" vertical="center"/>
    </xf>
    <xf numFmtId="0" fontId="0" fillId="0" borderId="28" xfId="0"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wrapText="1"/>
    </xf>
    <xf numFmtId="0" fontId="0" fillId="0" borderId="20" xfId="0" applyBorder="1" applyAlignment="1">
      <alignment horizontal="center" vertical="center" wrapText="1"/>
    </xf>
    <xf numFmtId="0" fontId="0" fillId="0" borderId="9" xfId="0" applyBorder="1" applyAlignment="1">
      <alignment horizontal="center" vertical="center" wrapText="1"/>
    </xf>
    <xf numFmtId="0" fontId="0" fillId="0" borderId="28" xfId="0" applyBorder="1" applyAlignment="1">
      <alignment horizontal="center" vertical="center" wrapText="1"/>
    </xf>
    <xf numFmtId="0" fontId="0" fillId="0" borderId="10" xfId="0" applyBorder="1" applyAlignment="1">
      <alignment horizontal="center" vertical="center" wrapText="1"/>
    </xf>
    <xf numFmtId="0" fontId="0" fillId="0" borderId="7" xfId="0" applyBorder="1" applyAlignment="1">
      <alignment horizontal="center" vertical="center"/>
    </xf>
    <xf numFmtId="0" fontId="44" fillId="4" borderId="6" xfId="0" applyFont="1" applyFill="1" applyBorder="1" applyAlignment="1">
      <alignment horizontal="center" vertical="center"/>
    </xf>
    <xf numFmtId="0" fontId="46" fillId="4" borderId="43" xfId="0" applyFont="1" applyFill="1" applyBorder="1"/>
    <xf numFmtId="0" fontId="46" fillId="4" borderId="50" xfId="0" applyFont="1" applyFill="1" applyBorder="1"/>
    <xf numFmtId="0" fontId="46" fillId="4" borderId="42" xfId="0" applyFont="1" applyFill="1" applyBorder="1"/>
    <xf numFmtId="0" fontId="46" fillId="4" borderId="0" xfId="0" applyFont="1" applyFill="1"/>
    <xf numFmtId="0" fontId="46" fillId="4" borderId="51" xfId="0" applyFont="1" applyFill="1" applyBorder="1"/>
    <xf numFmtId="0" fontId="46" fillId="4" borderId="52" xfId="0" applyFont="1" applyFill="1" applyBorder="1"/>
    <xf numFmtId="0" fontId="46" fillId="4" borderId="23" xfId="0" applyFont="1" applyFill="1" applyBorder="1"/>
    <xf numFmtId="0" fontId="46" fillId="4" borderId="53" xfId="0" applyFont="1" applyFill="1" applyBorder="1"/>
    <xf numFmtId="177" fontId="7" fillId="9" borderId="46" xfId="0" applyNumberFormat="1" applyFont="1" applyFill="1" applyBorder="1" applyAlignment="1">
      <alignment horizontal="left" vertical="center" wrapText="1" shrinkToFit="1"/>
    </xf>
    <xf numFmtId="0" fontId="0" fillId="9" borderId="43" xfId="0" applyFill="1" applyBorder="1"/>
    <xf numFmtId="0" fontId="0" fillId="9" borderId="7" xfId="0" applyFill="1" applyBorder="1"/>
    <xf numFmtId="0" fontId="0" fillId="9" borderId="39" xfId="0" applyFill="1" applyBorder="1"/>
    <xf numFmtId="0" fontId="0" fillId="9" borderId="0" xfId="0" applyFill="1"/>
    <xf numFmtId="0" fontId="0" fillId="9" borderId="20" xfId="0" applyFill="1" applyBorder="1"/>
    <xf numFmtId="0" fontId="0" fillId="9" borderId="47" xfId="0" applyFill="1" applyBorder="1"/>
    <xf numFmtId="0" fontId="0" fillId="9" borderId="23" xfId="0" applyFill="1" applyBorder="1"/>
    <xf numFmtId="0" fontId="0" fillId="9" borderId="48" xfId="0" applyFill="1" applyBorder="1"/>
    <xf numFmtId="0" fontId="11" fillId="4" borderId="6" xfId="0" applyFont="1" applyFill="1" applyBorder="1" applyAlignment="1">
      <alignment horizontal="center" vertical="center"/>
    </xf>
    <xf numFmtId="0" fontId="0" fillId="4" borderId="43" xfId="0" applyFill="1" applyBorder="1" applyAlignment="1">
      <alignment vertical="center"/>
    </xf>
    <xf numFmtId="0" fontId="0" fillId="4" borderId="50" xfId="0" applyFill="1" applyBorder="1" applyAlignment="1">
      <alignment vertical="center"/>
    </xf>
    <xf numFmtId="0" fontId="0" fillId="4" borderId="42" xfId="0" applyFill="1" applyBorder="1" applyAlignment="1">
      <alignment vertical="center"/>
    </xf>
    <xf numFmtId="0" fontId="0" fillId="4" borderId="0" xfId="0" applyFill="1" applyAlignment="1">
      <alignment vertical="center"/>
    </xf>
    <xf numFmtId="0" fontId="0" fillId="4" borderId="51" xfId="0" applyFill="1" applyBorder="1" applyAlignment="1">
      <alignment vertical="center"/>
    </xf>
    <xf numFmtId="0" fontId="0" fillId="4" borderId="52" xfId="0" applyFill="1" applyBorder="1" applyAlignment="1">
      <alignment vertical="center"/>
    </xf>
    <xf numFmtId="0" fontId="0" fillId="4" borderId="23" xfId="0" applyFill="1" applyBorder="1" applyAlignment="1">
      <alignment vertical="center"/>
    </xf>
    <xf numFmtId="0" fontId="0" fillId="4" borderId="53" xfId="0" applyFill="1" applyBorder="1" applyAlignment="1">
      <alignment vertical="center"/>
    </xf>
    <xf numFmtId="0" fontId="7" fillId="9" borderId="46" xfId="0" applyFont="1" applyFill="1" applyBorder="1" applyAlignment="1">
      <alignment horizontal="left" vertical="center" wrapText="1"/>
    </xf>
    <xf numFmtId="0" fontId="0" fillId="9" borderId="43" xfId="0" applyFill="1" applyBorder="1" applyAlignment="1">
      <alignment vertical="center"/>
    </xf>
    <xf numFmtId="0" fontId="0" fillId="9" borderId="7" xfId="0" applyFill="1" applyBorder="1" applyAlignment="1">
      <alignment vertical="center"/>
    </xf>
    <xf numFmtId="0" fontId="0" fillId="9" borderId="39" xfId="0" applyFill="1" applyBorder="1" applyAlignment="1">
      <alignment vertical="center"/>
    </xf>
    <xf numFmtId="0" fontId="0" fillId="9" borderId="0" xfId="0" applyFill="1" applyAlignment="1">
      <alignment vertical="center"/>
    </xf>
    <xf numFmtId="0" fontId="0" fillId="9" borderId="20" xfId="0" applyFill="1" applyBorder="1" applyAlignment="1">
      <alignment vertical="center"/>
    </xf>
    <xf numFmtId="0" fontId="0" fillId="9" borderId="47" xfId="0" applyFill="1" applyBorder="1" applyAlignment="1">
      <alignment vertical="center"/>
    </xf>
    <xf numFmtId="0" fontId="0" fillId="9" borderId="23" xfId="0" applyFill="1" applyBorder="1" applyAlignment="1">
      <alignment vertical="center"/>
    </xf>
    <xf numFmtId="0" fontId="0" fillId="9" borderId="48" xfId="0" applyFill="1" applyBorder="1" applyAlignment="1">
      <alignment vertical="center"/>
    </xf>
    <xf numFmtId="0" fontId="10" fillId="4" borderId="6" xfId="0" applyFont="1" applyFill="1" applyBorder="1" applyAlignment="1">
      <alignment horizontal="center" vertical="center" wrapText="1"/>
    </xf>
    <xf numFmtId="0" fontId="10" fillId="4" borderId="43" xfId="0" applyFont="1" applyFill="1" applyBorder="1" applyAlignment="1">
      <alignment vertical="center" wrapText="1"/>
    </xf>
    <xf numFmtId="0" fontId="10" fillId="4" borderId="50" xfId="0" applyFont="1" applyFill="1" applyBorder="1" applyAlignment="1">
      <alignment vertical="center" wrapText="1"/>
    </xf>
    <xf numFmtId="0" fontId="10" fillId="4" borderId="42" xfId="0" applyFont="1" applyFill="1" applyBorder="1" applyAlignment="1">
      <alignment vertical="center" wrapText="1"/>
    </xf>
    <xf numFmtId="0" fontId="10" fillId="4" borderId="0" xfId="0" applyFont="1" applyFill="1" applyAlignment="1">
      <alignment vertical="center" wrapText="1"/>
    </xf>
    <xf numFmtId="0" fontId="10" fillId="4" borderId="51" xfId="0" applyFont="1" applyFill="1" applyBorder="1" applyAlignment="1">
      <alignment vertical="center" wrapText="1"/>
    </xf>
    <xf numFmtId="0" fontId="10" fillId="4" borderId="52" xfId="0" applyFont="1" applyFill="1" applyBorder="1" applyAlignment="1">
      <alignment vertical="center" wrapText="1"/>
    </xf>
    <xf numFmtId="0" fontId="10" fillId="4" borderId="23" xfId="0" applyFont="1" applyFill="1" applyBorder="1" applyAlignment="1">
      <alignment vertical="center" wrapText="1"/>
    </xf>
    <xf numFmtId="0" fontId="10" fillId="4" borderId="53" xfId="0" applyFont="1" applyFill="1" applyBorder="1" applyAlignment="1">
      <alignment vertical="center" wrapText="1"/>
    </xf>
    <xf numFmtId="0" fontId="7" fillId="9" borderId="43" xfId="0" applyFont="1" applyFill="1" applyBorder="1" applyAlignment="1">
      <alignment horizontal="left" vertical="center" wrapText="1"/>
    </xf>
    <xf numFmtId="0" fontId="7" fillId="9" borderId="54" xfId="0" applyFont="1" applyFill="1" applyBorder="1" applyAlignment="1">
      <alignment horizontal="left" vertical="center" wrapText="1"/>
    </xf>
    <xf numFmtId="0" fontId="7" fillId="9" borderId="25" xfId="0" applyFont="1" applyFill="1" applyBorder="1" applyAlignment="1">
      <alignment horizontal="left" vertical="center" wrapText="1"/>
    </xf>
    <xf numFmtId="0" fontId="7" fillId="9" borderId="47" xfId="0" applyFont="1" applyFill="1" applyBorder="1" applyAlignment="1">
      <alignment horizontal="left" vertical="center" wrapText="1"/>
    </xf>
    <xf numFmtId="0" fontId="7" fillId="9" borderId="23" xfId="0" applyFont="1" applyFill="1" applyBorder="1" applyAlignment="1">
      <alignment horizontal="left" vertical="center" wrapText="1"/>
    </xf>
    <xf numFmtId="0" fontId="7" fillId="9" borderId="27" xfId="0" applyFont="1" applyFill="1" applyBorder="1" applyAlignment="1">
      <alignment horizontal="left" vertical="center" wrapText="1"/>
    </xf>
    <xf numFmtId="49" fontId="10" fillId="0" borderId="6" xfId="0" applyNumberFormat="1" applyFont="1" applyBorder="1" applyAlignment="1">
      <alignment horizontal="center" vertical="center" wrapText="1"/>
    </xf>
    <xf numFmtId="0" fontId="0" fillId="0" borderId="43" xfId="0" applyBorder="1" applyAlignment="1">
      <alignment vertical="center"/>
    </xf>
    <xf numFmtId="0" fontId="0" fillId="0" borderId="7" xfId="0" applyBorder="1" applyAlignment="1">
      <alignment vertical="center"/>
    </xf>
    <xf numFmtId="0" fontId="0" fillId="0" borderId="42" xfId="0" applyBorder="1" applyAlignment="1">
      <alignment vertical="center"/>
    </xf>
    <xf numFmtId="0" fontId="0" fillId="0" borderId="0" xfId="0" applyAlignment="1">
      <alignment vertical="center"/>
    </xf>
    <xf numFmtId="0" fontId="0" fillId="0" borderId="20" xfId="0" applyBorder="1" applyAlignment="1">
      <alignment vertical="center"/>
    </xf>
    <xf numFmtId="0" fontId="0" fillId="0" borderId="9" xfId="0" applyBorder="1" applyAlignment="1">
      <alignment vertical="center"/>
    </xf>
    <xf numFmtId="0" fontId="0" fillId="0" borderId="28" xfId="0" applyBorder="1" applyAlignment="1">
      <alignment vertical="center"/>
    </xf>
    <xf numFmtId="0" fontId="0" fillId="0" borderId="10" xfId="0" applyBorder="1" applyAlignment="1">
      <alignment vertical="center"/>
    </xf>
    <xf numFmtId="0" fontId="10" fillId="0" borderId="42" xfId="0" applyFont="1" applyBorder="1" applyAlignment="1">
      <alignment horizontal="center" vertical="top" wrapText="1"/>
    </xf>
    <xf numFmtId="0" fontId="0" fillId="0" borderId="0" xfId="0" applyAlignment="1">
      <alignment horizontal="center"/>
    </xf>
    <xf numFmtId="0" fontId="0" fillId="0" borderId="20" xfId="0" applyBorder="1" applyAlignment="1">
      <alignment horizontal="center"/>
    </xf>
    <xf numFmtId="0" fontId="0" fillId="0" borderId="42" xfId="0" applyBorder="1" applyAlignment="1">
      <alignment horizontal="center"/>
    </xf>
    <xf numFmtId="0" fontId="0" fillId="0" borderId="9" xfId="0" applyBorder="1" applyAlignment="1">
      <alignment horizontal="center"/>
    </xf>
    <xf numFmtId="0" fontId="0" fillId="0" borderId="28" xfId="0" applyBorder="1" applyAlignment="1">
      <alignment horizontal="center"/>
    </xf>
    <xf numFmtId="0" fontId="0" fillId="0" borderId="10" xfId="0" applyBorder="1" applyAlignment="1">
      <alignment horizontal="center"/>
    </xf>
    <xf numFmtId="0" fontId="10" fillId="0" borderId="54"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30" xfId="0" applyFont="1" applyBorder="1" applyAlignment="1">
      <alignment horizontal="center" vertical="center" wrapText="1"/>
    </xf>
    <xf numFmtId="0" fontId="44" fillId="0" borderId="6" xfId="0" applyFont="1" applyBorder="1" applyAlignment="1">
      <alignment horizontal="center" vertical="center"/>
    </xf>
    <xf numFmtId="0" fontId="46" fillId="0" borderId="43" xfId="0" applyFont="1" applyBorder="1"/>
    <xf numFmtId="0" fontId="46" fillId="0" borderId="50" xfId="0" applyFont="1" applyBorder="1"/>
    <xf numFmtId="0" fontId="46" fillId="0" borderId="42" xfId="0" applyFont="1" applyBorder="1"/>
    <xf numFmtId="0" fontId="46" fillId="0" borderId="0" xfId="0" applyFont="1"/>
    <xf numFmtId="0" fontId="46" fillId="0" borderId="51" xfId="0" applyFont="1" applyBorder="1"/>
    <xf numFmtId="0" fontId="46" fillId="0" borderId="9" xfId="0" applyFont="1" applyBorder="1"/>
    <xf numFmtId="0" fontId="46" fillId="0" borderId="28" xfId="0" applyFont="1" applyBorder="1"/>
    <xf numFmtId="0" fontId="46" fillId="0" borderId="57" xfId="0" applyFont="1" applyBorder="1"/>
    <xf numFmtId="0" fontId="0" fillId="9" borderId="43" xfId="0" applyFill="1" applyBorder="1" applyAlignment="1">
      <alignment horizontal="left" vertical="center" wrapText="1" shrinkToFit="1"/>
    </xf>
    <xf numFmtId="0" fontId="0" fillId="9" borderId="7" xfId="0" applyFill="1" applyBorder="1" applyAlignment="1">
      <alignment horizontal="left" vertical="center" wrapText="1" shrinkToFit="1"/>
    </xf>
    <xf numFmtId="0" fontId="0" fillId="9" borderId="39" xfId="0" applyFill="1" applyBorder="1" applyAlignment="1">
      <alignment horizontal="left" vertical="center" wrapText="1" shrinkToFit="1"/>
    </xf>
    <xf numFmtId="0" fontId="0" fillId="9" borderId="0" xfId="0" applyFill="1" applyAlignment="1">
      <alignment horizontal="left" vertical="center" wrapText="1" shrinkToFit="1"/>
    </xf>
    <xf numFmtId="0" fontId="0" fillId="9" borderId="20" xfId="0" applyFill="1" applyBorder="1" applyAlignment="1">
      <alignment horizontal="left" vertical="center" wrapText="1" shrinkToFit="1"/>
    </xf>
    <xf numFmtId="0" fontId="0" fillId="9" borderId="49" xfId="0" applyFill="1" applyBorder="1" applyAlignment="1">
      <alignment horizontal="left" vertical="center" wrapText="1" shrinkToFit="1"/>
    </xf>
    <xf numFmtId="0" fontId="0" fillId="9" borderId="28" xfId="0" applyFill="1" applyBorder="1" applyAlignment="1">
      <alignment horizontal="left" vertical="center" wrapText="1" shrinkToFit="1"/>
    </xf>
    <xf numFmtId="0" fontId="0" fillId="9" borderId="10" xfId="0" applyFill="1" applyBorder="1" applyAlignment="1">
      <alignment horizontal="left" vertical="center" wrapText="1" shrinkToFit="1"/>
    </xf>
    <xf numFmtId="0" fontId="0" fillId="9" borderId="43" xfId="0" applyFill="1" applyBorder="1" applyAlignment="1">
      <alignment horizontal="left" vertical="center" wrapText="1"/>
    </xf>
    <xf numFmtId="0" fontId="0" fillId="9" borderId="7" xfId="0" applyFill="1" applyBorder="1" applyAlignment="1">
      <alignment horizontal="left" vertical="center" wrapText="1"/>
    </xf>
    <xf numFmtId="0" fontId="0" fillId="9" borderId="39" xfId="0" applyFill="1" applyBorder="1" applyAlignment="1">
      <alignment horizontal="left" vertical="center" wrapText="1"/>
    </xf>
    <xf numFmtId="0" fontId="0" fillId="9" borderId="0" xfId="0" applyFill="1" applyAlignment="1">
      <alignment horizontal="left" vertical="center" wrapText="1"/>
    </xf>
    <xf numFmtId="0" fontId="0" fillId="9" borderId="20" xfId="0" applyFill="1" applyBorder="1" applyAlignment="1">
      <alignment horizontal="left" vertical="center" wrapText="1"/>
    </xf>
    <xf numFmtId="0" fontId="0" fillId="9" borderId="49" xfId="0" applyFill="1" applyBorder="1" applyAlignment="1">
      <alignment horizontal="left" vertical="center" wrapText="1"/>
    </xf>
    <xf numFmtId="0" fontId="0" fillId="9" borderId="28" xfId="0" applyFill="1" applyBorder="1" applyAlignment="1">
      <alignment horizontal="left" vertical="center" wrapText="1"/>
    </xf>
    <xf numFmtId="0" fontId="0" fillId="9" borderId="10" xfId="0" applyFill="1" applyBorder="1" applyAlignment="1">
      <alignment horizontal="left" vertical="center" wrapText="1"/>
    </xf>
    <xf numFmtId="0" fontId="10" fillId="0" borderId="0" xfId="0" applyFont="1" applyAlignment="1">
      <alignment horizontal="right"/>
    </xf>
    <xf numFmtId="0" fontId="14" fillId="0" borderId="0" xfId="0" applyFont="1" applyAlignment="1">
      <alignment horizontal="center" vertical="center"/>
    </xf>
    <xf numFmtId="0" fontId="14" fillId="0" borderId="59" xfId="0" applyFont="1" applyBorder="1" applyAlignment="1">
      <alignment horizontal="center" vertical="center"/>
    </xf>
    <xf numFmtId="0" fontId="14" fillId="0" borderId="60" xfId="0" applyFont="1" applyBorder="1" applyAlignment="1">
      <alignment horizontal="center" vertical="center"/>
    </xf>
    <xf numFmtId="0" fontId="14" fillId="0" borderId="11" xfId="0" applyFont="1" applyBorder="1" applyAlignment="1">
      <alignment horizontal="center" vertical="center"/>
    </xf>
    <xf numFmtId="0" fontId="7" fillId="0" borderId="0" xfId="0" applyFont="1" applyAlignment="1">
      <alignment horizontal="right"/>
    </xf>
    <xf numFmtId="0" fontId="95" fillId="0" borderId="0" xfId="0" applyFont="1" applyAlignment="1">
      <alignment vertical="center"/>
    </xf>
    <xf numFmtId="180" fontId="85" fillId="15" borderId="158" xfId="1" applyNumberFormat="1" applyFont="1" applyFill="1" applyBorder="1" applyAlignment="1" applyProtection="1">
      <alignment horizontal="right" vertical="center"/>
    </xf>
    <xf numFmtId="180" fontId="85" fillId="15" borderId="32" xfId="1" applyNumberFormat="1" applyFont="1" applyFill="1" applyBorder="1" applyAlignment="1" applyProtection="1">
      <alignment vertical="center"/>
    </xf>
    <xf numFmtId="180" fontId="85" fillId="15" borderId="16" xfId="1" applyNumberFormat="1" applyFont="1" applyFill="1" applyBorder="1" applyAlignment="1" applyProtection="1">
      <alignment vertical="center"/>
    </xf>
    <xf numFmtId="0" fontId="0" fillId="0" borderId="0" xfId="0" applyAlignment="1">
      <alignment vertical="top" wrapText="1"/>
    </xf>
    <xf numFmtId="49" fontId="26" fillId="2" borderId="64" xfId="0" applyNumberFormat="1" applyFont="1" applyFill="1" applyBorder="1" applyAlignment="1">
      <alignment horizontal="center" vertical="center"/>
    </xf>
    <xf numFmtId="49" fontId="26" fillId="2" borderId="65" xfId="0" applyNumberFormat="1" applyFont="1" applyFill="1" applyBorder="1" applyAlignment="1">
      <alignment horizontal="center" vertical="center"/>
    </xf>
    <xf numFmtId="49" fontId="26" fillId="2" borderId="34" xfId="0" applyNumberFormat="1" applyFont="1" applyFill="1" applyBorder="1" applyAlignment="1">
      <alignment horizontal="center" vertical="center"/>
    </xf>
    <xf numFmtId="49" fontId="42" fillId="0" borderId="6" xfId="0" applyNumberFormat="1" applyFont="1" applyBorder="1" applyAlignment="1">
      <alignment horizontal="left" vertical="center" shrinkToFit="1"/>
    </xf>
    <xf numFmtId="49" fontId="42" fillId="0" borderId="43" xfId="0" applyNumberFormat="1" applyFont="1" applyBorder="1" applyAlignment="1">
      <alignment horizontal="left" vertical="center" shrinkToFit="1"/>
    </xf>
    <xf numFmtId="49" fontId="42" fillId="0" borderId="7" xfId="0" applyNumberFormat="1" applyFont="1" applyBorder="1" applyAlignment="1">
      <alignment horizontal="left" vertical="center" shrinkToFit="1"/>
    </xf>
    <xf numFmtId="49" fontId="42" fillId="0" borderId="52" xfId="0" applyNumberFormat="1" applyFont="1" applyBorder="1" applyAlignment="1">
      <alignment horizontal="left" vertical="center" shrinkToFit="1"/>
    </xf>
    <xf numFmtId="49" fontId="42" fillId="0" borderId="23" xfId="0" applyNumberFormat="1" applyFont="1" applyBorder="1" applyAlignment="1">
      <alignment horizontal="left" vertical="center" shrinkToFit="1"/>
    </xf>
    <xf numFmtId="49" fontId="42" fillId="0" borderId="48" xfId="0" applyNumberFormat="1" applyFont="1" applyBorder="1" applyAlignment="1">
      <alignment horizontal="left" vertical="center" shrinkToFit="1"/>
    </xf>
    <xf numFmtId="49" fontId="10" fillId="0" borderId="6" xfId="0" applyNumberFormat="1" applyFont="1" applyBorder="1" applyAlignment="1">
      <alignment horizontal="center" vertical="center"/>
    </xf>
    <xf numFmtId="49" fontId="10" fillId="0" borderId="43"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52" xfId="0" applyNumberFormat="1" applyFont="1" applyBorder="1" applyAlignment="1">
      <alignment horizontal="center" vertical="center"/>
    </xf>
    <xf numFmtId="49" fontId="10" fillId="0" borderId="23" xfId="0" applyNumberFormat="1" applyFont="1" applyBorder="1" applyAlignment="1">
      <alignment horizontal="center" vertical="center"/>
    </xf>
    <xf numFmtId="49" fontId="10" fillId="0" borderId="48" xfId="0" applyNumberFormat="1" applyFont="1" applyBorder="1" applyAlignment="1">
      <alignment horizontal="center" vertical="center"/>
    </xf>
    <xf numFmtId="0" fontId="0" fillId="15" borderId="25" xfId="0" applyFill="1" applyBorder="1" applyAlignment="1">
      <alignment horizontal="center" vertical="center"/>
    </xf>
    <xf numFmtId="178" fontId="42" fillId="4" borderId="42" xfId="0" applyNumberFormat="1" applyFont="1" applyFill="1" applyBorder="1" applyAlignment="1">
      <alignment horizontal="center" vertical="center" shrinkToFit="1"/>
    </xf>
    <xf numFmtId="178" fontId="42" fillId="4" borderId="0" xfId="0" applyNumberFormat="1" applyFont="1" applyFill="1" applyAlignment="1">
      <alignment horizontal="center" vertical="center" shrinkToFit="1"/>
    </xf>
    <xf numFmtId="178" fontId="42" fillId="4" borderId="19" xfId="0" applyNumberFormat="1" applyFont="1" applyFill="1" applyBorder="1" applyAlignment="1">
      <alignment horizontal="center" vertical="center" shrinkToFit="1"/>
    </xf>
    <xf numFmtId="178" fontId="42" fillId="4" borderId="40" xfId="0" applyNumberFormat="1" applyFont="1" applyFill="1" applyBorder="1" applyAlignment="1">
      <alignment horizontal="center" vertical="center" shrinkToFit="1"/>
    </xf>
    <xf numFmtId="178" fontId="42" fillId="4" borderId="122" xfId="0" applyNumberFormat="1" applyFont="1" applyFill="1" applyBorder="1" applyAlignment="1">
      <alignment horizontal="center" vertical="center" shrinkToFit="1"/>
    </xf>
    <xf numFmtId="178" fontId="42" fillId="4" borderId="123" xfId="0" applyNumberFormat="1" applyFont="1" applyFill="1" applyBorder="1" applyAlignment="1">
      <alignment horizontal="center" vertical="center" shrinkToFit="1"/>
    </xf>
    <xf numFmtId="178" fontId="42" fillId="4" borderId="124" xfId="0" applyNumberFormat="1" applyFont="1" applyFill="1" applyBorder="1" applyAlignment="1">
      <alignment horizontal="center" vertical="center" shrinkToFit="1"/>
    </xf>
    <xf numFmtId="178" fontId="42" fillId="4" borderId="125" xfId="0" applyNumberFormat="1" applyFont="1" applyFill="1" applyBorder="1" applyAlignment="1">
      <alignment horizontal="center" vertical="center" shrinkToFit="1"/>
    </xf>
    <xf numFmtId="0" fontId="0" fillId="9" borderId="13" xfId="0" applyFill="1" applyBorder="1" applyAlignment="1">
      <alignment horizontal="center"/>
    </xf>
    <xf numFmtId="0" fontId="0" fillId="9" borderId="10" xfId="0" applyFill="1" applyBorder="1" applyAlignment="1">
      <alignment horizontal="center"/>
    </xf>
    <xf numFmtId="176" fontId="44" fillId="0" borderId="43" xfId="0" applyNumberFormat="1" applyFont="1" applyBorder="1" applyAlignment="1">
      <alignment horizontal="right" vertical="center" shrinkToFit="1"/>
    </xf>
    <xf numFmtId="178" fontId="45" fillId="0" borderId="0" xfId="0" applyNumberFormat="1" applyFont="1" applyAlignment="1">
      <alignment horizontal="center" vertical="center" shrinkToFit="1"/>
    </xf>
    <xf numFmtId="178" fontId="45" fillId="0" borderId="25" xfId="0" applyNumberFormat="1" applyFont="1" applyBorder="1" applyAlignment="1">
      <alignment horizontal="center" vertical="center" shrinkToFit="1"/>
    </xf>
    <xf numFmtId="178" fontId="45" fillId="0" borderId="40" xfId="0" applyNumberFormat="1" applyFont="1" applyBorder="1" applyAlignment="1">
      <alignment horizontal="center" vertical="center" shrinkToFit="1"/>
    </xf>
    <xf numFmtId="178" fontId="45" fillId="0" borderId="41" xfId="0" applyNumberFormat="1" applyFont="1" applyBorder="1" applyAlignment="1">
      <alignment horizontal="center" vertical="center" shrinkToFit="1"/>
    </xf>
    <xf numFmtId="20" fontId="7" fillId="9" borderId="33" xfId="0" applyNumberFormat="1" applyFont="1" applyFill="1" applyBorder="1" applyAlignment="1">
      <alignment horizontal="center" vertical="center" wrapText="1" shrinkToFit="1"/>
    </xf>
    <xf numFmtId="0" fontId="7" fillId="9" borderId="36" xfId="0" applyFont="1" applyFill="1" applyBorder="1" applyAlignment="1">
      <alignment horizontal="center" vertical="center" shrinkToFit="1"/>
    </xf>
    <xf numFmtId="0" fontId="7" fillId="9" borderId="13"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28"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180" fontId="86" fillId="15" borderId="127" xfId="1" applyNumberFormat="1" applyFont="1" applyFill="1" applyBorder="1" applyAlignment="1" applyProtection="1">
      <alignment horizontal="right" vertical="center"/>
    </xf>
    <xf numFmtId="180" fontId="86" fillId="15" borderId="31" xfId="1" applyNumberFormat="1" applyFont="1" applyFill="1" applyBorder="1" applyAlignment="1" applyProtection="1">
      <alignment horizontal="right" vertical="center"/>
    </xf>
    <xf numFmtId="180" fontId="86" fillId="15" borderId="132" xfId="1" applyNumberFormat="1" applyFont="1" applyFill="1" applyBorder="1" applyAlignment="1" applyProtection="1">
      <alignment horizontal="right" vertical="center"/>
    </xf>
    <xf numFmtId="180" fontId="86" fillId="0" borderId="209" xfId="1" applyNumberFormat="1" applyFont="1" applyFill="1" applyBorder="1" applyAlignment="1" applyProtection="1">
      <alignment horizontal="right" vertical="center"/>
    </xf>
    <xf numFmtId="180" fontId="86" fillId="15" borderId="209" xfId="1" applyNumberFormat="1" applyFont="1" applyFill="1" applyBorder="1" applyAlignment="1" applyProtection="1">
      <alignment horizontal="right" vertical="center"/>
    </xf>
    <xf numFmtId="180" fontId="86" fillId="9" borderId="204" xfId="1" applyNumberFormat="1" applyFont="1" applyFill="1" applyBorder="1" applyAlignment="1" applyProtection="1">
      <alignment horizontal="right" vertical="center"/>
    </xf>
    <xf numFmtId="180" fontId="86" fillId="15" borderId="204" xfId="1" applyNumberFormat="1" applyFont="1" applyFill="1" applyBorder="1" applyAlignment="1" applyProtection="1">
      <alignment horizontal="right" vertical="center"/>
    </xf>
    <xf numFmtId="180" fontId="86" fillId="0" borderId="207" xfId="1" applyNumberFormat="1" applyFont="1" applyFill="1" applyBorder="1" applyAlignment="1" applyProtection="1">
      <alignment horizontal="right" vertical="center"/>
    </xf>
    <xf numFmtId="180" fontId="86" fillId="15" borderId="207" xfId="1" applyNumberFormat="1" applyFont="1" applyFill="1" applyBorder="1" applyAlignment="1" applyProtection="1">
      <alignment horizontal="right" vertical="center"/>
    </xf>
    <xf numFmtId="180" fontId="86" fillId="0" borderId="12" xfId="1" applyNumberFormat="1" applyFont="1" applyFill="1" applyBorder="1" applyAlignment="1" applyProtection="1">
      <alignment horizontal="right" vertical="center"/>
    </xf>
    <xf numFmtId="180" fontId="86" fillId="15" borderId="12" xfId="1" applyNumberFormat="1" applyFont="1" applyFill="1" applyBorder="1" applyAlignment="1" applyProtection="1">
      <alignment horizontal="right" vertical="center"/>
    </xf>
    <xf numFmtId="180" fontId="86" fillId="0" borderId="205" xfId="1" applyNumberFormat="1" applyFont="1" applyFill="1" applyBorder="1" applyAlignment="1" applyProtection="1">
      <alignment horizontal="right" vertical="center"/>
    </xf>
    <xf numFmtId="180" fontId="86" fillId="15" borderId="143" xfId="1" applyNumberFormat="1" applyFont="1" applyFill="1" applyBorder="1" applyAlignment="1" applyProtection="1">
      <alignment horizontal="right" vertical="center"/>
    </xf>
    <xf numFmtId="180" fontId="86" fillId="15" borderId="144" xfId="1" applyNumberFormat="1" applyFont="1" applyFill="1" applyBorder="1" applyAlignment="1" applyProtection="1">
      <alignment horizontal="right" vertical="center"/>
    </xf>
    <xf numFmtId="180" fontId="86" fillId="15" borderId="145" xfId="1" applyNumberFormat="1" applyFont="1" applyFill="1" applyBorder="1" applyAlignment="1" applyProtection="1">
      <alignment horizontal="right" vertical="center"/>
    </xf>
    <xf numFmtId="180" fontId="86" fillId="0" borderId="143" xfId="1" applyNumberFormat="1" applyFont="1" applyFill="1" applyBorder="1" applyAlignment="1" applyProtection="1">
      <alignment horizontal="right" vertical="center"/>
    </xf>
    <xf numFmtId="180" fontId="86" fillId="0" borderId="144" xfId="1" applyNumberFormat="1" applyFont="1" applyFill="1" applyBorder="1" applyAlignment="1" applyProtection="1">
      <alignment horizontal="right" vertical="center"/>
    </xf>
    <xf numFmtId="180" fontId="86" fillId="0" borderId="145" xfId="1" applyNumberFormat="1" applyFont="1" applyFill="1" applyBorder="1" applyAlignment="1" applyProtection="1">
      <alignment horizontal="right" vertical="center"/>
    </xf>
    <xf numFmtId="180" fontId="86" fillId="15" borderId="77" xfId="1" applyNumberFormat="1" applyFont="1" applyFill="1" applyBorder="1" applyAlignment="1" applyProtection="1">
      <alignment horizontal="right" vertical="center"/>
    </xf>
    <xf numFmtId="180" fontId="86" fillId="15" borderId="156" xfId="1" applyNumberFormat="1" applyFont="1" applyFill="1" applyBorder="1" applyAlignment="1" applyProtection="1">
      <alignment horizontal="right" vertical="center"/>
    </xf>
    <xf numFmtId="180" fontId="86" fillId="15" borderId="15" xfId="1" applyNumberFormat="1" applyFont="1" applyFill="1" applyBorder="1" applyAlignment="1" applyProtection="1">
      <alignment horizontal="right" vertical="center"/>
    </xf>
    <xf numFmtId="180" fontId="86" fillId="15" borderId="134" xfId="1" applyNumberFormat="1" applyFont="1" applyFill="1" applyBorder="1" applyAlignment="1" applyProtection="1">
      <alignment horizontal="right" vertical="center"/>
    </xf>
    <xf numFmtId="180" fontId="86" fillId="0" borderId="203" xfId="1" applyNumberFormat="1" applyFont="1" applyFill="1" applyBorder="1" applyAlignment="1" applyProtection="1">
      <alignment horizontal="right" vertical="center"/>
    </xf>
    <xf numFmtId="180" fontId="86" fillId="15" borderId="203" xfId="1" applyNumberFormat="1" applyFont="1" applyFill="1" applyBorder="1" applyAlignment="1" applyProtection="1">
      <alignment horizontal="right" vertical="center"/>
    </xf>
    <xf numFmtId="180" fontId="86" fillId="15" borderId="1" xfId="1" applyNumberFormat="1" applyFont="1" applyFill="1" applyBorder="1" applyAlignment="1" applyProtection="1">
      <alignment horizontal="right" vertical="center"/>
    </xf>
    <xf numFmtId="180" fontId="86" fillId="15" borderId="135" xfId="1" applyNumberFormat="1" applyFont="1" applyFill="1" applyBorder="1" applyAlignment="1" applyProtection="1">
      <alignment horizontal="right" vertical="center"/>
    </xf>
    <xf numFmtId="180" fontId="86" fillId="15" borderId="37" xfId="1" applyNumberFormat="1" applyFont="1" applyFill="1" applyBorder="1" applyAlignment="1" applyProtection="1">
      <alignment horizontal="right" vertical="center"/>
    </xf>
    <xf numFmtId="180" fontId="86" fillId="15" borderId="136" xfId="1" applyNumberFormat="1" applyFont="1" applyFill="1" applyBorder="1" applyAlignment="1" applyProtection="1">
      <alignment horizontal="right" vertical="center"/>
    </xf>
    <xf numFmtId="180" fontId="86" fillId="9" borderId="208" xfId="1" applyNumberFormat="1" applyFont="1" applyFill="1" applyBorder="1" applyAlignment="1" applyProtection="1">
      <alignment vertical="center"/>
    </xf>
    <xf numFmtId="180" fontId="86" fillId="15" borderId="208" xfId="1" applyNumberFormat="1" applyFont="1" applyFill="1" applyBorder="1" applyAlignment="1" applyProtection="1">
      <alignment vertical="center"/>
    </xf>
    <xf numFmtId="180" fontId="86" fillId="15" borderId="75" xfId="1" applyNumberFormat="1" applyFont="1" applyFill="1" applyBorder="1" applyAlignment="1" applyProtection="1">
      <alignment vertical="center"/>
    </xf>
    <xf numFmtId="180" fontId="86" fillId="15" borderId="133" xfId="1" applyNumberFormat="1" applyFont="1" applyFill="1" applyBorder="1" applyAlignment="1" applyProtection="1">
      <alignment vertical="center"/>
    </xf>
    <xf numFmtId="180" fontId="86" fillId="15" borderId="205" xfId="1" applyNumberFormat="1" applyFont="1" applyFill="1" applyBorder="1" applyAlignment="1" applyProtection="1">
      <alignment horizontal="right" vertical="center"/>
    </xf>
    <xf numFmtId="180" fontId="86" fillId="0" borderId="206" xfId="1" applyNumberFormat="1" applyFont="1" applyFill="1" applyBorder="1" applyAlignment="1" applyProtection="1">
      <alignment horizontal="right" vertical="center"/>
    </xf>
    <xf numFmtId="180" fontId="86" fillId="15" borderId="206" xfId="1" applyNumberFormat="1" applyFont="1" applyFill="1" applyBorder="1" applyAlignment="1" applyProtection="1">
      <alignment horizontal="right" vertical="center"/>
    </xf>
    <xf numFmtId="180" fontId="86" fillId="15" borderId="100" xfId="1" applyNumberFormat="1" applyFont="1" applyFill="1" applyBorder="1" applyAlignment="1" applyProtection="1">
      <alignment horizontal="right" vertical="center"/>
    </xf>
    <xf numFmtId="180" fontId="86" fillId="15" borderId="142" xfId="1" applyNumberFormat="1" applyFont="1" applyFill="1" applyBorder="1" applyAlignment="1" applyProtection="1">
      <alignment horizontal="right" vertical="center"/>
    </xf>
    <xf numFmtId="180" fontId="86" fillId="15" borderId="60" xfId="1" applyNumberFormat="1" applyFont="1" applyFill="1" applyBorder="1" applyAlignment="1" applyProtection="1">
      <alignment horizontal="right" vertical="center"/>
    </xf>
    <xf numFmtId="180" fontId="86" fillId="15" borderId="140" xfId="1" applyNumberFormat="1" applyFont="1" applyFill="1" applyBorder="1" applyAlignment="1" applyProtection="1">
      <alignment horizontal="right" vertical="center"/>
    </xf>
    <xf numFmtId="180" fontId="86" fillId="15" borderId="189" xfId="1" applyNumberFormat="1" applyFont="1" applyFill="1" applyBorder="1" applyAlignment="1" applyProtection="1">
      <alignment horizontal="right" vertical="center"/>
    </xf>
    <xf numFmtId="180" fontId="86" fillId="0" borderId="189" xfId="1" applyNumberFormat="1" applyFont="1" applyFill="1" applyBorder="1" applyAlignment="1" applyProtection="1">
      <alignment horizontal="right" vertical="center"/>
    </xf>
    <xf numFmtId="180" fontId="86" fillId="15" borderId="112" xfId="1" applyNumberFormat="1" applyFont="1" applyFill="1" applyBorder="1" applyAlignment="1" applyProtection="1">
      <alignment horizontal="right" vertical="center"/>
    </xf>
    <xf numFmtId="180" fontId="86" fillId="15" borderId="141" xfId="1" applyNumberFormat="1" applyFont="1" applyFill="1" applyBorder="1" applyAlignment="1" applyProtection="1">
      <alignment horizontal="right" vertical="center"/>
    </xf>
    <xf numFmtId="180" fontId="93" fillId="15" borderId="8" xfId="1" applyNumberFormat="1" applyFont="1" applyFill="1" applyBorder="1" applyAlignment="1" applyProtection="1">
      <alignment horizontal="right" vertical="center"/>
    </xf>
    <xf numFmtId="180" fontId="93" fillId="15" borderId="1" xfId="1" applyNumberFormat="1" applyFont="1" applyFill="1" applyBorder="1" applyAlignment="1" applyProtection="1">
      <alignment horizontal="right" vertical="center"/>
    </xf>
    <xf numFmtId="180" fontId="93" fillId="15" borderId="4" xfId="1" applyNumberFormat="1" applyFont="1" applyFill="1" applyBorder="1" applyAlignment="1" applyProtection="1">
      <alignment horizontal="right" vertical="center"/>
    </xf>
    <xf numFmtId="180" fontId="86" fillId="9" borderId="12" xfId="1" applyNumberFormat="1" applyFont="1" applyFill="1" applyBorder="1" applyAlignment="1" applyProtection="1">
      <alignment horizontal="right" vertical="center"/>
    </xf>
    <xf numFmtId="180" fontId="86" fillId="9" borderId="157" xfId="1" applyNumberFormat="1" applyFont="1" applyFill="1" applyBorder="1" applyAlignment="1" applyProtection="1">
      <alignment horizontal="right" vertical="center"/>
    </xf>
    <xf numFmtId="180" fontId="86" fillId="9" borderId="82" xfId="1" applyNumberFormat="1" applyFont="1" applyFill="1" applyBorder="1" applyAlignment="1" applyProtection="1">
      <alignment horizontal="right" vertical="center"/>
    </xf>
    <xf numFmtId="180" fontId="86" fillId="9" borderId="158" xfId="1" applyNumberFormat="1" applyFont="1" applyFill="1" applyBorder="1" applyAlignment="1" applyProtection="1">
      <alignment horizontal="right" vertical="center"/>
    </xf>
    <xf numFmtId="180" fontId="86" fillId="15" borderId="157" xfId="1" applyNumberFormat="1" applyFont="1" applyFill="1" applyBorder="1" applyAlignment="1" applyProtection="1">
      <alignment horizontal="right" vertical="center"/>
    </xf>
    <xf numFmtId="180" fontId="86" fillId="15" borderId="82" xfId="1" applyNumberFormat="1" applyFont="1" applyFill="1" applyBorder="1" applyAlignment="1" applyProtection="1">
      <alignment horizontal="right" vertical="center"/>
    </xf>
    <xf numFmtId="180" fontId="86" fillId="15" borderId="158" xfId="1" applyNumberFormat="1" applyFont="1" applyFill="1" applyBorder="1" applyAlignment="1" applyProtection="1">
      <alignment horizontal="right" vertical="center"/>
    </xf>
    <xf numFmtId="180" fontId="86" fillId="15" borderId="159" xfId="1" applyNumberFormat="1" applyFont="1" applyFill="1" applyBorder="1" applyAlignment="1" applyProtection="1">
      <alignment horizontal="right" vertical="center"/>
    </xf>
    <xf numFmtId="180" fontId="85" fillId="0" borderId="209" xfId="1" applyNumberFormat="1" applyFont="1" applyFill="1" applyBorder="1" applyAlignment="1" applyProtection="1">
      <alignment vertical="center"/>
    </xf>
    <xf numFmtId="180" fontId="85" fillId="15" borderId="209" xfId="1" applyNumberFormat="1" applyFont="1" applyFill="1" applyBorder="1" applyAlignment="1" applyProtection="1">
      <alignment vertical="center"/>
    </xf>
    <xf numFmtId="180" fontId="85" fillId="0" borderId="205" xfId="1" applyNumberFormat="1" applyFont="1" applyFill="1" applyBorder="1" applyAlignment="1" applyProtection="1">
      <alignment vertical="center"/>
    </xf>
    <xf numFmtId="180" fontId="85" fillId="0" borderId="203" xfId="1" applyNumberFormat="1" applyFont="1" applyFill="1" applyBorder="1" applyAlignment="1" applyProtection="1">
      <alignment vertical="center"/>
    </xf>
    <xf numFmtId="180" fontId="85" fillId="15" borderId="203" xfId="1" applyNumberFormat="1" applyFont="1" applyFill="1" applyBorder="1" applyAlignment="1" applyProtection="1">
      <alignment vertical="center"/>
    </xf>
    <xf numFmtId="180" fontId="85" fillId="15" borderId="205" xfId="1" applyNumberFormat="1" applyFont="1" applyFill="1" applyBorder="1" applyAlignment="1" applyProtection="1">
      <alignment vertical="center"/>
    </xf>
    <xf numFmtId="180" fontId="85" fillId="0" borderId="207" xfId="1" applyNumberFormat="1" applyFont="1" applyFill="1" applyBorder="1" applyAlignment="1" applyProtection="1">
      <alignment vertical="center"/>
    </xf>
    <xf numFmtId="180" fontId="85" fillId="15" borderId="207" xfId="1" applyNumberFormat="1" applyFont="1" applyFill="1" applyBorder="1" applyAlignment="1" applyProtection="1">
      <alignment vertical="center"/>
    </xf>
    <xf numFmtId="180" fontId="88" fillId="0" borderId="210" xfId="1" applyNumberFormat="1" applyFont="1" applyFill="1" applyBorder="1" applyAlignment="1" applyProtection="1">
      <alignment vertical="center"/>
    </xf>
    <xf numFmtId="180" fontId="85" fillId="9" borderId="203" xfId="1" applyNumberFormat="1" applyFont="1" applyFill="1" applyBorder="1" applyAlignment="1" applyProtection="1">
      <alignment vertical="center"/>
    </xf>
    <xf numFmtId="180" fontId="85" fillId="0" borderId="174" xfId="1" applyNumberFormat="1" applyFont="1" applyFill="1" applyBorder="1" applyAlignment="1" applyProtection="1">
      <alignment vertical="center"/>
    </xf>
    <xf numFmtId="180" fontId="85" fillId="15" borderId="174" xfId="1" applyNumberFormat="1" applyFont="1" applyFill="1" applyBorder="1" applyAlignment="1" applyProtection="1">
      <alignment vertical="center"/>
    </xf>
    <xf numFmtId="180" fontId="85" fillId="15" borderId="210" xfId="1" applyNumberFormat="1" applyFont="1" applyFill="1" applyBorder="1" applyAlignment="1" applyProtection="1">
      <alignment vertical="center"/>
    </xf>
    <xf numFmtId="180" fontId="85" fillId="0" borderId="64" xfId="1" applyNumberFormat="1" applyFont="1" applyFill="1" applyBorder="1" applyAlignment="1" applyProtection="1">
      <alignment vertical="center"/>
    </xf>
    <xf numFmtId="180" fontId="85" fillId="15" borderId="64" xfId="1" applyNumberFormat="1" applyFont="1" applyFill="1" applyBorder="1" applyAlignment="1" applyProtection="1">
      <alignment vertical="center"/>
    </xf>
    <xf numFmtId="49" fontId="51" fillId="0" borderId="6" xfId="0" applyNumberFormat="1" applyFont="1" applyBorder="1" applyAlignment="1">
      <alignment horizontal="center" vertical="center" shrinkToFit="1"/>
    </xf>
    <xf numFmtId="49" fontId="51" fillId="0" borderId="43" xfId="0" applyNumberFormat="1" applyFont="1" applyBorder="1" applyAlignment="1">
      <alignment horizontal="center" vertical="center" shrinkToFit="1"/>
    </xf>
    <xf numFmtId="49" fontId="51" fillId="0" borderId="54" xfId="0" applyNumberFormat="1" applyFont="1" applyBorder="1" applyAlignment="1">
      <alignment horizontal="center" vertical="center" shrinkToFit="1"/>
    </xf>
    <xf numFmtId="49" fontId="51" fillId="0" borderId="52" xfId="0" applyNumberFormat="1" applyFont="1" applyBorder="1" applyAlignment="1">
      <alignment horizontal="center" vertical="center" shrinkToFit="1"/>
    </xf>
    <xf numFmtId="49" fontId="51" fillId="0" borderId="23" xfId="0" applyNumberFormat="1" applyFont="1" applyBorder="1" applyAlignment="1">
      <alignment horizontal="center" vertical="center" shrinkToFit="1"/>
    </xf>
    <xf numFmtId="49" fontId="51" fillId="0" borderId="27" xfId="0" applyNumberFormat="1" applyFont="1" applyBorder="1" applyAlignment="1">
      <alignment horizontal="center" vertical="center" shrinkToFit="1"/>
    </xf>
    <xf numFmtId="0" fontId="7" fillId="15" borderId="33" xfId="0" applyFont="1" applyFill="1" applyBorder="1" applyAlignment="1">
      <alignment horizontal="center" vertical="center"/>
    </xf>
    <xf numFmtId="0" fontId="0" fillId="15" borderId="36" xfId="0" applyFill="1" applyBorder="1" applyAlignment="1">
      <alignment horizontal="center"/>
    </xf>
    <xf numFmtId="0" fontId="0" fillId="15" borderId="55" xfId="0" applyFill="1" applyBorder="1" applyAlignment="1">
      <alignment horizontal="center"/>
    </xf>
    <xf numFmtId="0" fontId="0" fillId="15" borderId="9" xfId="0" applyFill="1" applyBorder="1" applyAlignment="1">
      <alignment horizontal="center"/>
    </xf>
    <xf numFmtId="0" fontId="0" fillId="15" borderId="28" xfId="0" applyFill="1" applyBorder="1" applyAlignment="1">
      <alignment horizontal="center"/>
    </xf>
    <xf numFmtId="0" fontId="0" fillId="15" borderId="30" xfId="0" applyFill="1" applyBorder="1" applyAlignment="1">
      <alignment horizontal="center"/>
    </xf>
    <xf numFmtId="180" fontId="88" fillId="0" borderId="203" xfId="1" applyNumberFormat="1" applyFont="1" applyFill="1" applyBorder="1" applyAlignment="1" applyProtection="1">
      <alignment vertical="center"/>
    </xf>
    <xf numFmtId="180" fontId="88" fillId="15" borderId="203" xfId="1" applyNumberFormat="1" applyFont="1" applyFill="1" applyBorder="1" applyAlignment="1" applyProtection="1">
      <alignment vertical="center"/>
    </xf>
    <xf numFmtId="180" fontId="88" fillId="15" borderId="210" xfId="1" applyNumberFormat="1" applyFont="1" applyFill="1" applyBorder="1" applyAlignment="1" applyProtection="1">
      <alignment vertical="center"/>
    </xf>
    <xf numFmtId="0" fontId="42" fillId="0" borderId="44" xfId="0" applyFont="1" applyBorder="1" applyAlignment="1">
      <alignment horizontal="left" vertical="center" shrinkToFit="1"/>
    </xf>
    <xf numFmtId="0" fontId="42" fillId="0" borderId="22" xfId="0" applyFont="1" applyBorder="1" applyAlignment="1">
      <alignment horizontal="left" vertical="center" shrinkToFit="1"/>
    </xf>
    <xf numFmtId="0" fontId="42" fillId="0" borderId="45" xfId="0" applyFont="1" applyBorder="1" applyAlignment="1">
      <alignment horizontal="left" vertical="center" shrinkToFit="1"/>
    </xf>
    <xf numFmtId="0" fontId="42" fillId="0" borderId="42" xfId="0" applyFont="1" applyBorder="1" applyAlignment="1">
      <alignment horizontal="left" vertical="center" shrinkToFit="1"/>
    </xf>
    <xf numFmtId="0" fontId="42" fillId="0" borderId="9" xfId="0" applyFont="1" applyBorder="1" applyAlignment="1">
      <alignment horizontal="left" vertical="center" shrinkToFit="1"/>
    </xf>
    <xf numFmtId="0" fontId="42" fillId="0" borderId="6" xfId="0" applyFont="1" applyBorder="1" applyAlignment="1">
      <alignment horizontal="left" vertical="center" shrinkToFit="1"/>
    </xf>
    <xf numFmtId="0" fontId="42" fillId="0" borderId="43" xfId="0" applyFont="1" applyBorder="1" applyAlignment="1">
      <alignment horizontal="left" vertical="center" shrinkToFit="1"/>
    </xf>
    <xf numFmtId="0" fontId="42" fillId="0" borderId="7" xfId="0" applyFont="1" applyBorder="1" applyAlignment="1">
      <alignment horizontal="left" vertical="center" shrinkToFit="1"/>
    </xf>
    <xf numFmtId="0" fontId="42" fillId="0" borderId="52" xfId="0" applyFont="1" applyBorder="1" applyAlignment="1">
      <alignment horizontal="left" vertical="center" shrinkToFit="1"/>
    </xf>
    <xf numFmtId="0" fontId="42" fillId="0" borderId="23" xfId="0" applyFont="1" applyBorder="1" applyAlignment="1">
      <alignment horizontal="left" vertical="center" shrinkToFit="1"/>
    </xf>
    <xf numFmtId="0" fontId="42" fillId="0" borderId="48" xfId="0" applyFont="1" applyBorder="1" applyAlignment="1">
      <alignment horizontal="left" vertical="center" shrinkToFit="1"/>
    </xf>
    <xf numFmtId="0" fontId="44" fillId="4" borderId="43" xfId="0" applyFont="1" applyFill="1" applyBorder="1" applyAlignment="1">
      <alignment horizontal="right" vertical="center" shrinkToFit="1"/>
    </xf>
    <xf numFmtId="0" fontId="44" fillId="4" borderId="0" xfId="0" applyFont="1" applyFill="1" applyAlignment="1">
      <alignment horizontal="right" vertical="center" shrinkToFit="1"/>
    </xf>
    <xf numFmtId="0" fontId="44" fillId="4" borderId="28" xfId="0" applyFont="1" applyFill="1" applyBorder="1" applyAlignment="1">
      <alignment horizontal="right" vertical="center" shrinkToFit="1"/>
    </xf>
    <xf numFmtId="180" fontId="85" fillId="9" borderId="128" xfId="1" applyNumberFormat="1" applyFont="1" applyFill="1" applyBorder="1" applyAlignment="1" applyProtection="1">
      <alignment horizontal="right" vertical="center"/>
    </xf>
    <xf numFmtId="180" fontId="85" fillId="9" borderId="75" xfId="1" applyNumberFormat="1" applyFont="1" applyFill="1" applyBorder="1" applyAlignment="1" applyProtection="1">
      <alignment horizontal="right" vertical="center"/>
    </xf>
    <xf numFmtId="180" fontId="85" fillId="9" borderId="35" xfId="1" applyNumberFormat="1" applyFont="1" applyFill="1" applyBorder="1" applyAlignment="1" applyProtection="1">
      <alignment horizontal="right" vertical="center"/>
    </xf>
    <xf numFmtId="0" fontId="15" fillId="2" borderId="12" xfId="0" applyFont="1" applyFill="1" applyBorder="1"/>
    <xf numFmtId="180" fontId="85" fillId="9" borderId="211" xfId="1" applyNumberFormat="1" applyFont="1" applyFill="1" applyBorder="1" applyAlignment="1" applyProtection="1">
      <alignment horizontal="right" vertical="center"/>
    </xf>
    <xf numFmtId="180" fontId="85" fillId="15" borderId="211" xfId="1" applyNumberFormat="1" applyFont="1" applyFill="1" applyBorder="1" applyAlignment="1" applyProtection="1">
      <alignment horizontal="right" vertical="center"/>
    </xf>
    <xf numFmtId="180" fontId="98" fillId="0" borderId="210" xfId="1" applyNumberFormat="1" applyFont="1" applyFill="1" applyBorder="1" applyAlignment="1" applyProtection="1">
      <alignment vertical="center"/>
    </xf>
    <xf numFmtId="0" fontId="51" fillId="0" borderId="44" xfId="0" applyFont="1" applyBorder="1" applyAlignment="1">
      <alignment horizontal="center" vertical="center" shrinkToFit="1"/>
    </xf>
    <xf numFmtId="0" fontId="51" fillId="0" borderId="22" xfId="0" applyFont="1" applyBorder="1" applyAlignment="1">
      <alignment horizontal="center" vertical="center" shrinkToFit="1"/>
    </xf>
    <xf numFmtId="0" fontId="51" fillId="0" borderId="14" xfId="0" applyFont="1" applyBorder="1" applyAlignment="1">
      <alignment horizontal="center" vertical="center" shrinkToFit="1"/>
    </xf>
    <xf numFmtId="0" fontId="51" fillId="0" borderId="9" xfId="0" applyFont="1" applyBorder="1" applyAlignment="1">
      <alignment horizontal="center" vertical="center" shrinkToFit="1"/>
    </xf>
    <xf numFmtId="0" fontId="51" fillId="0" borderId="28" xfId="0" applyFont="1" applyBorder="1" applyAlignment="1">
      <alignment horizontal="center" vertical="center" shrinkToFit="1"/>
    </xf>
    <xf numFmtId="0" fontId="51" fillId="0" borderId="30" xfId="0" applyFont="1" applyBorder="1" applyAlignment="1">
      <alignment horizontal="center" vertical="center" shrinkToFit="1"/>
    </xf>
    <xf numFmtId="0" fontId="8" fillId="4" borderId="6" xfId="0" applyFont="1" applyFill="1" applyBorder="1" applyAlignment="1">
      <alignment horizontal="center" vertical="center" wrapText="1"/>
    </xf>
    <xf numFmtId="0" fontId="8" fillId="4" borderId="43" xfId="0" applyFont="1" applyFill="1" applyBorder="1" applyAlignment="1">
      <alignment vertical="center" wrapText="1"/>
    </xf>
    <xf numFmtId="0" fontId="8" fillId="4" borderId="50" xfId="0" applyFont="1" applyFill="1" applyBorder="1" applyAlignment="1">
      <alignment vertical="center" wrapText="1"/>
    </xf>
    <xf numFmtId="0" fontId="8" fillId="4" borderId="42" xfId="0" applyFont="1" applyFill="1" applyBorder="1" applyAlignment="1">
      <alignment vertical="center" wrapText="1"/>
    </xf>
    <xf numFmtId="0" fontId="8" fillId="4" borderId="0" xfId="0" applyFont="1" applyFill="1" applyAlignment="1">
      <alignment vertical="center" wrapText="1"/>
    </xf>
    <xf numFmtId="0" fontId="8" fillId="4" borderId="51" xfId="0" applyFont="1" applyFill="1" applyBorder="1" applyAlignment="1">
      <alignment vertical="center" wrapText="1"/>
    </xf>
    <xf numFmtId="0" fontId="8" fillId="4" borderId="52" xfId="0" applyFont="1" applyFill="1" applyBorder="1" applyAlignment="1">
      <alignment vertical="center" wrapText="1"/>
    </xf>
    <xf numFmtId="0" fontId="8" fillId="4" borderId="23" xfId="0" applyFont="1" applyFill="1" applyBorder="1" applyAlignment="1">
      <alignment vertical="center" wrapText="1"/>
    </xf>
    <xf numFmtId="0" fontId="8" fillId="4" borderId="53" xfId="0" applyFont="1" applyFill="1" applyBorder="1" applyAlignment="1">
      <alignment vertical="center" wrapText="1"/>
    </xf>
    <xf numFmtId="0" fontId="49" fillId="10" borderId="44" xfId="0" applyFont="1" applyFill="1" applyBorder="1" applyAlignment="1">
      <alignment horizontal="center" vertical="center" textRotation="255"/>
    </xf>
    <xf numFmtId="0" fontId="49" fillId="10" borderId="22" xfId="0" applyFont="1" applyFill="1" applyBorder="1" applyAlignment="1">
      <alignment horizontal="center" vertical="center" textRotation="255"/>
    </xf>
    <xf numFmtId="0" fontId="49" fillId="10" borderId="56" xfId="0" applyFont="1" applyFill="1" applyBorder="1" applyAlignment="1">
      <alignment horizontal="center" vertical="center" textRotation="255"/>
    </xf>
    <xf numFmtId="0" fontId="49" fillId="10" borderId="42" xfId="0" applyFont="1" applyFill="1" applyBorder="1" applyAlignment="1">
      <alignment horizontal="center" vertical="center" textRotation="255"/>
    </xf>
    <xf numFmtId="0" fontId="49" fillId="10" borderId="0" xfId="0" applyFont="1" applyFill="1" applyAlignment="1">
      <alignment horizontal="center" vertical="center" textRotation="255"/>
    </xf>
    <xf numFmtId="0" fontId="49" fillId="10" borderId="51" xfId="0" applyFont="1" applyFill="1" applyBorder="1" applyAlignment="1">
      <alignment horizontal="center" vertical="center" textRotation="255"/>
    </xf>
    <xf numFmtId="0" fontId="49" fillId="10" borderId="9" xfId="0" applyFont="1" applyFill="1" applyBorder="1" applyAlignment="1">
      <alignment horizontal="center" vertical="center" textRotation="255"/>
    </xf>
    <xf numFmtId="0" fontId="49" fillId="10" borderId="28" xfId="0" applyFont="1" applyFill="1" applyBorder="1" applyAlignment="1">
      <alignment horizontal="center" vertical="center" textRotation="255"/>
    </xf>
    <xf numFmtId="0" fontId="49" fillId="10" borderId="57" xfId="0" applyFont="1" applyFill="1" applyBorder="1" applyAlignment="1">
      <alignment horizontal="center" vertical="center" textRotation="255"/>
    </xf>
  </cellXfs>
  <cellStyles count="5">
    <cellStyle name="桁区切り" xfId="1" builtinId="6"/>
    <cellStyle name="桁区切り 2" xfId="4" xr:uid="{00000000-0005-0000-0000-000001000000}"/>
    <cellStyle name="標準" xfId="0" builtinId="0"/>
    <cellStyle name="標準 2" xfId="2" xr:uid="{00000000-0005-0000-0000-000003000000}"/>
    <cellStyle name="標準 3" xfId="3" xr:uid="{00000000-0005-0000-0000-000004000000}"/>
  </cellStyles>
  <dxfs count="104">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499984740745262"/>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499984740745262"/>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solid">
          <bgColor theme="0" tint="-0.499984740745262"/>
        </patternFill>
      </fill>
    </dxf>
    <dxf>
      <fill>
        <patternFill patternType="solid">
          <bgColor theme="0"/>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rgb="FFFFFFCC"/>
        </patternFill>
      </fill>
    </dxf>
    <dxf>
      <fill>
        <patternFill>
          <bgColor rgb="FFFFFFCC"/>
        </patternFill>
      </fill>
    </dxf>
    <dxf>
      <fill>
        <patternFill patternType="solid">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tint="-0.34998626667073579"/>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theme="0" tint="-0.34998626667073579"/>
        </patternFill>
      </fill>
    </dxf>
    <dxf>
      <font>
        <b/>
        <i val="0"/>
        <color theme="0"/>
      </font>
      <fill>
        <patternFill>
          <bgColor rgb="FFFF0000"/>
        </patternFill>
      </fill>
    </dxf>
    <dxf>
      <font>
        <b/>
        <i val="0"/>
        <color theme="0"/>
      </font>
      <fill>
        <patternFill>
          <bgColor rgb="FFFF000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tint="-0.34998626667073579"/>
        </patternFill>
      </fill>
    </dxf>
    <dxf>
      <fill>
        <patternFill>
          <bgColor theme="1"/>
        </patternFill>
      </fill>
    </dxf>
  </dxfs>
  <tableStyles count="0" defaultTableStyle="TableStyleMedium2" defaultPivotStyle="PivotStyleLight16"/>
  <colors>
    <mruColors>
      <color rgb="FFFFFFCC"/>
      <color rgb="FFFFCCCC"/>
      <color rgb="FFCCFFCC"/>
      <color rgb="FF0000FF"/>
      <color rgb="FFCCFFFF"/>
      <color rgb="FF99FFCC"/>
      <color rgb="FFFF9933"/>
      <color rgb="FFFFCC66"/>
      <color rgb="FFCC00CC"/>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111125</xdr:colOff>
      <xdr:row>0</xdr:row>
      <xdr:rowOff>0</xdr:rowOff>
    </xdr:from>
    <xdr:to>
      <xdr:col>10</xdr:col>
      <xdr:colOff>663575</xdr:colOff>
      <xdr:row>14</xdr:row>
      <xdr:rowOff>101599</xdr:rowOff>
    </xdr:to>
    <xdr:sp macro="" textlink="">
      <xdr:nvSpPr>
        <xdr:cNvPr id="2" name="下矢印吹き出し 3">
          <a:extLst>
            <a:ext uri="{FF2B5EF4-FFF2-40B4-BE49-F238E27FC236}">
              <a16:creationId xmlns:a16="http://schemas.microsoft.com/office/drawing/2014/main" id="{00000000-0008-0000-0000-000002000000}"/>
            </a:ext>
          </a:extLst>
        </xdr:cNvPr>
        <xdr:cNvSpPr/>
      </xdr:nvSpPr>
      <xdr:spPr bwMode="auto">
        <a:xfrm>
          <a:off x="111125" y="0"/>
          <a:ext cx="7410450" cy="2590799"/>
        </a:xfrm>
        <a:prstGeom prst="downArrowCallout">
          <a:avLst>
            <a:gd name="adj1" fmla="val 27415"/>
            <a:gd name="adj2" fmla="val 36953"/>
            <a:gd name="adj3" fmla="val 14145"/>
            <a:gd name="adj4" fmla="val 75139"/>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3200">
              <a:latin typeface="HG創英角ｺﾞｼｯｸUB" panose="020B0909000000000000" pitchFamily="49" charset="-128"/>
              <a:ea typeface="HG創英角ｺﾞｼｯｸUB" panose="020B0909000000000000" pitchFamily="49" charset="-128"/>
            </a:rPr>
            <a:t>　「その他の法人・個人</a:t>
          </a:r>
          <a:r>
            <a:rPr kumimoji="1" lang="ja-JP" altLang="en-US" sz="3200">
              <a:latin typeface="BIZ UDゴシック" panose="020B0400000000000000" pitchFamily="49" charset="-128"/>
              <a:ea typeface="BIZ UDゴシック" panose="020B0400000000000000" pitchFamily="49" charset="-128"/>
            </a:rPr>
            <a:t>」用の</a:t>
          </a:r>
          <a:endParaRPr kumimoji="1" lang="en-US" altLang="ja-JP" sz="3200">
            <a:latin typeface="BIZ UDゴシック" panose="020B0400000000000000" pitchFamily="49" charset="-128"/>
            <a:ea typeface="BIZ UDゴシック" panose="020B0400000000000000" pitchFamily="49" charset="-128"/>
          </a:endParaRPr>
        </a:p>
        <a:p>
          <a:pPr algn="l"/>
          <a:r>
            <a:rPr kumimoji="1" lang="ja-JP" altLang="en-US" sz="3200">
              <a:latin typeface="BIZ UDゴシック" panose="020B0400000000000000" pitchFamily="49" charset="-128"/>
              <a:ea typeface="BIZ UDゴシック" panose="020B0400000000000000" pitchFamily="49" charset="-128"/>
            </a:rPr>
            <a:t>　かんたん入力シートです。</a:t>
          </a:r>
          <a:endParaRPr kumimoji="1" lang="en-US" altLang="ja-JP" sz="3200">
            <a:latin typeface="BIZ UDゴシック" panose="020B0400000000000000" pitchFamily="49" charset="-128"/>
            <a:ea typeface="BIZ UDゴシック" panose="020B0400000000000000" pitchFamily="49" charset="-128"/>
          </a:endParaRPr>
        </a:p>
        <a:p>
          <a:pPr algn="l"/>
          <a:r>
            <a:rPr kumimoji="1" lang="en-US" altLang="ja-JP" sz="1400">
              <a:latin typeface="BIZ UDゴシック" panose="020B0400000000000000" pitchFamily="49" charset="-128"/>
              <a:ea typeface="BIZ UDゴシック" panose="020B0400000000000000" pitchFamily="49" charset="-128"/>
            </a:rPr>
            <a:t> </a:t>
          </a:r>
          <a:r>
            <a:rPr kumimoji="1" lang="ja-JP" altLang="en-US" sz="1400">
              <a:latin typeface="BIZ UDゴシック" panose="020B0400000000000000" pitchFamily="49" charset="-128"/>
              <a:ea typeface="BIZ UDゴシック" panose="020B0400000000000000" pitchFamily="49" charset="-128"/>
            </a:rPr>
            <a:t>　　</a:t>
          </a:r>
          <a:r>
            <a:rPr kumimoji="1" lang="en-US" altLang="ja-JP" sz="1400">
              <a:latin typeface="BIZ UDゴシック" panose="020B0400000000000000" pitchFamily="49" charset="-128"/>
              <a:ea typeface="BIZ UDゴシック" panose="020B0400000000000000" pitchFamily="49" charset="-128"/>
            </a:rPr>
            <a:t> (</a:t>
          </a:r>
          <a:r>
            <a:rPr kumimoji="1" lang="ja-JP" altLang="en-US" sz="1400">
              <a:latin typeface="BIZ UDゴシック" panose="020B0400000000000000" pitchFamily="49" charset="-128"/>
              <a:ea typeface="BIZ UDゴシック" panose="020B0400000000000000" pitchFamily="49" charset="-128"/>
            </a:rPr>
            <a:t>「社会福祉法人認定こども園」を除く）</a:t>
          </a:r>
          <a:endParaRPr kumimoji="1" lang="en-US" altLang="ja-JP" sz="1400">
            <a:latin typeface="BIZ UDゴシック" panose="020B0400000000000000" pitchFamily="49" charset="-128"/>
            <a:ea typeface="BIZ UDゴシック" panose="020B0400000000000000" pitchFamily="49" charset="-128"/>
          </a:endParaRPr>
        </a:p>
        <a:p>
          <a:pPr algn="l"/>
          <a:endParaRPr kumimoji="1" lang="en-US" altLang="ja-JP" sz="3200">
            <a:latin typeface="BIZ UDゴシック" panose="020B0400000000000000" pitchFamily="49" charset="-128"/>
            <a:ea typeface="BIZ UDゴシック" panose="020B0400000000000000" pitchFamily="49" charset="-128"/>
          </a:endParaRPr>
        </a:p>
        <a:p>
          <a:pPr algn="l"/>
          <a:r>
            <a:rPr kumimoji="1" lang="ja-JP" altLang="en-US" sz="3200">
              <a:latin typeface="BIZ UDゴシック" panose="020B0400000000000000" pitchFamily="49" charset="-128"/>
              <a:ea typeface="BIZ UDゴシック" panose="020B0400000000000000" pitchFamily="49" charset="-128"/>
            </a:rPr>
            <a:t>　</a:t>
          </a:r>
          <a:endParaRPr kumimoji="1" lang="en-US" altLang="ja-JP" sz="3200">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2</xdr:col>
      <xdr:colOff>279399</xdr:colOff>
      <xdr:row>15</xdr:row>
      <xdr:rowOff>76200</xdr:rowOff>
    </xdr:from>
    <xdr:to>
      <xdr:col>7</xdr:col>
      <xdr:colOff>431800</xdr:colOff>
      <xdr:row>47</xdr:row>
      <xdr:rowOff>50800</xdr:rowOff>
    </xdr:to>
    <xdr:sp macro="" textlink="">
      <xdr:nvSpPr>
        <xdr:cNvPr id="3" name="下矢印吹き出し 3">
          <a:extLst>
            <a:ext uri="{FF2B5EF4-FFF2-40B4-BE49-F238E27FC236}">
              <a16:creationId xmlns:a16="http://schemas.microsoft.com/office/drawing/2014/main" id="{00000000-0008-0000-0000-000003000000}"/>
            </a:ext>
          </a:extLst>
        </xdr:cNvPr>
        <xdr:cNvSpPr/>
      </xdr:nvSpPr>
      <xdr:spPr bwMode="auto">
        <a:xfrm>
          <a:off x="1650999" y="2743200"/>
          <a:ext cx="3581401" cy="5664200"/>
        </a:xfrm>
        <a:prstGeom prst="downArrowCallout">
          <a:avLst>
            <a:gd name="adj1" fmla="val 28395"/>
            <a:gd name="adj2" fmla="val 36953"/>
            <a:gd name="adj3" fmla="val 5812"/>
            <a:gd name="adj4" fmla="val 90825"/>
          </a:avLst>
        </a:prstGeom>
        <a:ln w="1016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作業１</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作業２</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作業３</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の順に入力します</a:t>
          </a:r>
          <a:endParaRPr kumimoji="1" lang="en-US" altLang="ja-JP" sz="3200">
            <a:latin typeface="HG創英角ｺﾞｼｯｸUB" panose="020B0909000000000000" pitchFamily="49" charset="-128"/>
            <a:ea typeface="HG創英角ｺﾞｼｯｸUB" panose="020B0909000000000000" pitchFamily="49" charset="-128"/>
          </a:endParaRPr>
        </a:p>
        <a:p>
          <a:pPr algn="ctr"/>
          <a:endParaRPr kumimoji="1" lang="ja-JP" altLang="en-US"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入力すると</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提出書類が</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できます</a:t>
          </a:r>
        </a:p>
        <a:p>
          <a:pPr algn="l"/>
          <a:r>
            <a:rPr kumimoji="1" lang="ja-JP" altLang="en-US" sz="3200">
              <a:latin typeface="HG創英角ｺﾞｼｯｸUB" panose="020B0909000000000000" pitchFamily="49" charset="-128"/>
              <a:ea typeface="HG創英角ｺﾞｼｯｸUB" panose="020B0909000000000000" pitchFamily="49" charset="-128"/>
            </a:rPr>
            <a:t>　</a:t>
          </a:r>
        </a:p>
        <a:p>
          <a:pPr algn="l"/>
          <a:r>
            <a:rPr kumimoji="1" lang="ja-JP" altLang="en-US" sz="3200">
              <a:latin typeface="HG創英角ｺﾞｼｯｸUB" panose="020B0909000000000000" pitchFamily="49" charset="-128"/>
              <a:ea typeface="HG創英角ｺﾞｼｯｸUB" panose="020B0909000000000000" pitchFamily="49" charset="-128"/>
            </a:rPr>
            <a:t>　</a:t>
          </a:r>
          <a:endParaRPr kumimoji="1" lang="en-US" altLang="ja-JP" sz="3200">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8</xdr:col>
      <xdr:colOff>50800</xdr:colOff>
      <xdr:row>15</xdr:row>
      <xdr:rowOff>63500</xdr:rowOff>
    </xdr:from>
    <xdr:to>
      <xdr:col>15</xdr:col>
      <xdr:colOff>50800</xdr:colOff>
      <xdr:row>47</xdr:row>
      <xdr:rowOff>63500</xdr:rowOff>
    </xdr:to>
    <xdr:sp macro="" textlink="">
      <xdr:nvSpPr>
        <xdr:cNvPr id="4" name="下矢印吹き出し 3">
          <a:extLst>
            <a:ext uri="{FF2B5EF4-FFF2-40B4-BE49-F238E27FC236}">
              <a16:creationId xmlns:a16="http://schemas.microsoft.com/office/drawing/2014/main" id="{00000000-0008-0000-0000-000004000000}"/>
            </a:ext>
          </a:extLst>
        </xdr:cNvPr>
        <xdr:cNvSpPr/>
      </xdr:nvSpPr>
      <xdr:spPr bwMode="auto">
        <a:xfrm>
          <a:off x="5537200" y="2730500"/>
          <a:ext cx="4800600" cy="5689600"/>
        </a:xfrm>
        <a:prstGeom prst="downArrowCallout">
          <a:avLst>
            <a:gd name="adj1" fmla="val 28395"/>
            <a:gd name="adj2" fmla="val 36953"/>
            <a:gd name="adj3" fmla="val 5812"/>
            <a:gd name="adj4" fmla="val 90825"/>
          </a:avLst>
        </a:prstGeom>
        <a:ln w="101600">
          <a:solidFill>
            <a:schemeClr val="accent1">
              <a:lumMod val="75000"/>
            </a:schemeClr>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ctr"/>
          <a:r>
            <a:rPr kumimoji="1" lang="ja-JP" altLang="en-US" sz="3200">
              <a:latin typeface="HG創英角ｺﾞｼｯｸUB" panose="020B0909000000000000" pitchFamily="49" charset="-128"/>
              <a:ea typeface="HG創英角ｺﾞｼｯｸUB" panose="020B0909000000000000" pitchFamily="49" charset="-128"/>
            </a:rPr>
            <a:t>入力した後、</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該当する校（園）の</a:t>
          </a:r>
        </a:p>
        <a:p>
          <a:pPr algn="ctr"/>
          <a:r>
            <a:rPr kumimoji="1" lang="ja-JP" altLang="en-US" sz="3200">
              <a:latin typeface="HG創英角ｺﾞｼｯｸUB" panose="020B0909000000000000" pitchFamily="49" charset="-128"/>
              <a:ea typeface="HG創英角ｺﾞｼｯｸUB" panose="020B0909000000000000" pitchFamily="49" charset="-128"/>
            </a:rPr>
            <a:t>「印刷」シートを</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出力してください</a:t>
          </a:r>
          <a:endParaRPr kumimoji="1" lang="en-US" altLang="ja-JP" sz="3200">
            <a:latin typeface="HG創英角ｺﾞｼｯｸUB" panose="020B0909000000000000" pitchFamily="49" charset="-128"/>
            <a:ea typeface="HG創英角ｺﾞｼｯｸUB" panose="020B0909000000000000" pitchFamily="49" charset="-128"/>
          </a:endParaRPr>
        </a:p>
        <a:p>
          <a:pPr algn="ct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出力したものは</a:t>
          </a:r>
        </a:p>
        <a:p>
          <a:pPr algn="ctr"/>
          <a:r>
            <a:rPr kumimoji="1" lang="ja-JP" altLang="en-US" sz="3200">
              <a:latin typeface="HG創英角ｺﾞｼｯｸUB" panose="020B0909000000000000" pitchFamily="49" charset="-128"/>
              <a:ea typeface="HG創英角ｺﾞｼｯｸUB" panose="020B0909000000000000" pitchFamily="49" charset="-128"/>
            </a:rPr>
            <a:t> 学校（園）の所在地の</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都道府県に</a:t>
          </a:r>
          <a:endParaRPr kumimoji="1" lang="en-US" altLang="ja-JP" sz="3200">
            <a:latin typeface="HG創英角ｺﾞｼｯｸUB" panose="020B0909000000000000" pitchFamily="49" charset="-128"/>
            <a:ea typeface="HG創英角ｺﾞｼｯｸUB" panose="020B0909000000000000" pitchFamily="49" charset="-128"/>
          </a:endParaRPr>
        </a:p>
        <a:p>
          <a:pPr algn="ctr"/>
          <a:r>
            <a:rPr kumimoji="1" lang="ja-JP" altLang="en-US" sz="3200">
              <a:latin typeface="HG創英角ｺﾞｼｯｸUB" panose="020B0909000000000000" pitchFamily="49" charset="-128"/>
              <a:ea typeface="HG創英角ｺﾞｼｯｸUB" panose="020B0909000000000000" pitchFamily="49" charset="-128"/>
            </a:rPr>
            <a:t>ご提出ください</a:t>
          </a:r>
        </a:p>
        <a:p>
          <a:pPr algn="l"/>
          <a:endParaRPr kumimoji="1" lang="en-US" altLang="ja-JP" sz="3200">
            <a:latin typeface="HG創英角ｺﾞｼｯｸUB" panose="020B0909000000000000" pitchFamily="49" charset="-128"/>
            <a:ea typeface="HG創英角ｺﾞｼｯｸUB" panose="020B0909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295275</xdr:colOff>
      <xdr:row>0</xdr:row>
      <xdr:rowOff>104776</xdr:rowOff>
    </xdr:from>
    <xdr:to>
      <xdr:col>8</xdr:col>
      <xdr:colOff>1019175</xdr:colOff>
      <xdr:row>3</xdr:row>
      <xdr:rowOff>190500</xdr:rowOff>
    </xdr:to>
    <xdr:sp macro="" textlink="">
      <xdr:nvSpPr>
        <xdr:cNvPr id="4" name="下矢印吹き出し 3">
          <a:extLst>
            <a:ext uri="{FF2B5EF4-FFF2-40B4-BE49-F238E27FC236}">
              <a16:creationId xmlns:a16="http://schemas.microsoft.com/office/drawing/2014/main" id="{00000000-0008-0000-0100-000004000000}"/>
            </a:ext>
          </a:extLst>
        </xdr:cNvPr>
        <xdr:cNvSpPr/>
      </xdr:nvSpPr>
      <xdr:spPr bwMode="auto">
        <a:xfrm>
          <a:off x="295275" y="104776"/>
          <a:ext cx="7924800" cy="1495424"/>
        </a:xfrm>
        <a:prstGeom prst="downArrowCallout">
          <a:avLst>
            <a:gd name="adj1" fmla="val 62770"/>
            <a:gd name="adj2" fmla="val 79167"/>
            <a:gd name="adj3" fmla="val 10795"/>
            <a:gd name="adj4" fmla="val 78857"/>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3200">
              <a:latin typeface="BIZ UDPゴシック" panose="020B0400000000000000" pitchFamily="50" charset="-128"/>
              <a:ea typeface="BIZ UDPゴシック" panose="020B0400000000000000" pitchFamily="50" charset="-128"/>
            </a:rPr>
            <a:t>作業１</a:t>
          </a:r>
          <a:endParaRPr kumimoji="1" lang="en-US" altLang="ja-JP" sz="3200">
            <a:latin typeface="BIZ UDPゴシック" panose="020B0400000000000000" pitchFamily="50" charset="-128"/>
            <a:ea typeface="BIZ UDPゴシック" panose="020B0400000000000000" pitchFamily="50" charset="-128"/>
          </a:endParaRPr>
        </a:p>
        <a:p>
          <a:pPr algn="l"/>
          <a:r>
            <a:rPr kumimoji="1" lang="ja-JP" altLang="en-US" sz="2000">
              <a:latin typeface="BIZ UDPゴシック" panose="020B0400000000000000" pitchFamily="50" charset="-128"/>
              <a:ea typeface="BIZ UDPゴシック" panose="020B0400000000000000" pitchFamily="50" charset="-128"/>
            </a:rPr>
            <a:t>　　　矢印の下にある水色欄に、法人等について記入してください</a:t>
          </a:r>
          <a:endParaRPr kumimoji="1" lang="en-US" altLang="ja-JP" sz="2000">
            <a:latin typeface="BIZ UDPゴシック" panose="020B0400000000000000" pitchFamily="50" charset="-128"/>
            <a:ea typeface="BIZ UDPゴシック" panose="020B0400000000000000" pitchFamily="50" charset="-128"/>
          </a:endParaRPr>
        </a:p>
        <a:p>
          <a:pPr algn="l"/>
          <a:endParaRPr kumimoji="1" lang="en-US" altLang="ja-JP" sz="2000">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38100</xdr:colOff>
      <xdr:row>4</xdr:row>
      <xdr:rowOff>95250</xdr:rowOff>
    </xdr:from>
    <xdr:to>
      <xdr:col>15</xdr:col>
      <xdr:colOff>142875</xdr:colOff>
      <xdr:row>13</xdr:row>
      <xdr:rowOff>85725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9315450" y="2143125"/>
          <a:ext cx="3438525" cy="3000375"/>
        </a:xfrm>
        <a:prstGeom prst="rect">
          <a:avLst/>
        </a:prstGeom>
        <a:noFill/>
        <a:ln w="38100" cmpd="dbl">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160020</xdr:colOff>
      <xdr:row>94</xdr:row>
      <xdr:rowOff>152400</xdr:rowOff>
    </xdr:from>
    <xdr:to>
      <xdr:col>9</xdr:col>
      <xdr:colOff>838200</xdr:colOff>
      <xdr:row>134</xdr:row>
      <xdr:rowOff>114300</xdr:rowOff>
    </xdr:to>
    <xdr:pic>
      <xdr:nvPicPr>
        <xdr:cNvPr id="27" name="図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 y="26388060"/>
          <a:ext cx="10271760" cy="6377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333375</xdr:colOff>
      <xdr:row>207</xdr:row>
      <xdr:rowOff>142875</xdr:rowOff>
    </xdr:from>
    <xdr:to>
      <xdr:col>9</xdr:col>
      <xdr:colOff>919162</xdr:colOff>
      <xdr:row>255</xdr:row>
      <xdr:rowOff>33338</xdr:rowOff>
    </xdr:to>
    <xdr:pic>
      <xdr:nvPicPr>
        <xdr:cNvPr id="24" name="図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5438" y="35313938"/>
          <a:ext cx="10920412" cy="7891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881062</xdr:colOff>
      <xdr:row>1</xdr:row>
      <xdr:rowOff>214312</xdr:rowOff>
    </xdr:from>
    <xdr:to>
      <xdr:col>9</xdr:col>
      <xdr:colOff>1535906</xdr:colOff>
      <xdr:row>5</xdr:row>
      <xdr:rowOff>297656</xdr:rowOff>
    </xdr:to>
    <xdr:sp macro="" textlink="">
      <xdr:nvSpPr>
        <xdr:cNvPr id="2" name="下矢印吹き出し 1">
          <a:extLst>
            <a:ext uri="{FF2B5EF4-FFF2-40B4-BE49-F238E27FC236}">
              <a16:creationId xmlns:a16="http://schemas.microsoft.com/office/drawing/2014/main" id="{00000000-0008-0000-0200-000002000000}"/>
            </a:ext>
          </a:extLst>
        </xdr:cNvPr>
        <xdr:cNvSpPr/>
      </xdr:nvSpPr>
      <xdr:spPr bwMode="auto">
        <a:xfrm>
          <a:off x="3702843" y="381000"/>
          <a:ext cx="9429751" cy="3083719"/>
        </a:xfrm>
        <a:prstGeom prst="downArrowCallout">
          <a:avLst>
            <a:gd name="adj1" fmla="val 15476"/>
            <a:gd name="adj2" fmla="val 18894"/>
            <a:gd name="adj3" fmla="val 25000"/>
            <a:gd name="adj4" fmla="val 67006"/>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4000">
              <a:latin typeface="BIZ UDゴシック" panose="020B0400000000000000" pitchFamily="49" charset="-128"/>
              <a:ea typeface="BIZ UDゴシック" panose="020B0400000000000000" pitchFamily="49" charset="-128"/>
            </a:rPr>
            <a:t>作業２</a:t>
          </a:r>
          <a:endParaRPr kumimoji="1" lang="en-US" altLang="ja-JP" sz="4000">
            <a:latin typeface="BIZ UDゴシック" panose="020B0400000000000000" pitchFamily="49" charset="-128"/>
            <a:ea typeface="BIZ UDゴシック" panose="020B0400000000000000" pitchFamily="49" charset="-128"/>
          </a:endParaRPr>
        </a:p>
        <a:p>
          <a:pPr algn="l"/>
          <a:r>
            <a:rPr kumimoji="1" lang="ja-JP" altLang="en-US" sz="1400">
              <a:latin typeface="BIZ UDゴシック" panose="020B0400000000000000" pitchFamily="49" charset="-128"/>
              <a:ea typeface="BIZ UDゴシック" panose="020B0400000000000000" pitchFamily="49" charset="-128"/>
            </a:rPr>
            <a:t>　　　</a:t>
          </a:r>
          <a:r>
            <a:rPr kumimoji="1" lang="ja-JP" altLang="en-US" sz="2400">
              <a:latin typeface="BIZ UDゴシック" panose="020B0400000000000000" pitchFamily="49" charset="-128"/>
              <a:ea typeface="BIZ UDゴシック" panose="020B0400000000000000" pitchFamily="49" charset="-128"/>
            </a:rPr>
            <a:t>矢印の下にある色欄に、学校（園）ごとに記入してください</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latin typeface="BIZ UDゴシック" panose="020B0400000000000000" pitchFamily="49" charset="-128"/>
              <a:ea typeface="BIZ UDゴシック" panose="020B0400000000000000" pitchFamily="49" charset="-128"/>
            </a:rPr>
            <a:t>　　</a:t>
          </a:r>
          <a:r>
            <a:rPr kumimoji="1" lang="ja-JP" altLang="en-US" sz="2400">
              <a:solidFill>
                <a:srgbClr val="FF0000"/>
              </a:solidFill>
              <a:latin typeface="BIZ UDゴシック" panose="020B0400000000000000" pitchFamily="49" charset="-128"/>
              <a:ea typeface="BIZ UDゴシック" panose="020B0400000000000000" pitchFamily="49" charset="-128"/>
            </a:rPr>
            <a:t>「分園」「分校」「保育園」は、入力不要です</a:t>
          </a:r>
          <a:endParaRPr kumimoji="1" lang="en-US" altLang="ja-JP" sz="2400">
            <a:solidFill>
              <a:srgbClr val="FF0000"/>
            </a:solidFill>
            <a:latin typeface="BIZ UDゴシック" panose="020B0400000000000000" pitchFamily="49" charset="-128"/>
            <a:ea typeface="BIZ UDゴシック" panose="020B0400000000000000" pitchFamily="49" charset="-128"/>
          </a:endParaRPr>
        </a:p>
        <a:p>
          <a:pPr algn="l"/>
          <a:r>
            <a:rPr kumimoji="1" lang="ja-JP" altLang="en-US" sz="2400">
              <a:solidFill>
                <a:srgbClr val="FF0000"/>
              </a:solidFill>
              <a:latin typeface="BIZ UDゴシック" panose="020B0400000000000000" pitchFamily="49" charset="-128"/>
              <a:ea typeface="BIZ UDゴシック" panose="020B0400000000000000" pitchFamily="49" charset="-128"/>
            </a:rPr>
            <a:t>　　</a:t>
          </a:r>
          <a:r>
            <a:rPr kumimoji="1" lang="ja-JP" altLang="en-US" sz="2400" baseline="0">
              <a:solidFill>
                <a:srgbClr val="FF0000"/>
              </a:solidFill>
              <a:latin typeface="BIZ UDゴシック" panose="020B0400000000000000" pitchFamily="49" charset="-128"/>
              <a:ea typeface="BIZ UDゴシック" panose="020B0400000000000000" pitchFamily="49" charset="-128"/>
            </a:rPr>
            <a:t> </a:t>
          </a:r>
          <a:r>
            <a:rPr kumimoji="1" lang="ja-JP" altLang="en-US" sz="2400">
              <a:solidFill>
                <a:srgbClr val="FF0000"/>
              </a:solidFill>
              <a:latin typeface="BIZ UDゴシック" panose="020B0400000000000000" pitchFamily="49" charset="-128"/>
              <a:ea typeface="BIZ UDゴシック" panose="020B0400000000000000" pitchFamily="49" charset="-128"/>
            </a:rPr>
            <a:t>灰色部分、該当しない費目は、入力不要です</a:t>
          </a:r>
        </a:p>
        <a:p>
          <a:pPr algn="l"/>
          <a:endParaRPr kumimoji="1" lang="en-US" altLang="ja-JP" sz="2400">
            <a:solidFill>
              <a:srgbClr val="FF0000"/>
            </a:solidFill>
            <a:latin typeface="BIZ UDゴシック" panose="020B0400000000000000" pitchFamily="49" charset="-128"/>
            <a:ea typeface="BIZ UDゴシック" panose="020B0400000000000000" pitchFamily="49" charset="-128"/>
          </a:endParaRPr>
        </a:p>
        <a:p>
          <a:pPr algn="l"/>
          <a:endParaRPr kumimoji="1" lang="en-US" altLang="ja-JP" sz="2400">
            <a:solidFill>
              <a:srgbClr val="FF0000"/>
            </a:solidFill>
            <a:latin typeface="BIZ UDゴシック" panose="020B0400000000000000" pitchFamily="49" charset="-128"/>
            <a:ea typeface="BIZ UDゴシック" panose="020B0400000000000000" pitchFamily="49" charset="-128"/>
          </a:endParaRPr>
        </a:p>
      </xdr:txBody>
    </xdr:sp>
    <xdr:clientData/>
  </xdr:twoCellAnchor>
  <xdr:twoCellAnchor>
    <xdr:from>
      <xdr:col>0</xdr:col>
      <xdr:colOff>152400</xdr:colOff>
      <xdr:row>22</xdr:row>
      <xdr:rowOff>373862</xdr:rowOff>
    </xdr:from>
    <xdr:to>
      <xdr:col>1</xdr:col>
      <xdr:colOff>0</xdr:colOff>
      <xdr:row>26</xdr:row>
      <xdr:rowOff>95254</xdr:rowOff>
    </xdr:to>
    <xdr:sp macro="" textlink="">
      <xdr:nvSpPr>
        <xdr:cNvPr id="5" name="矢印: 折線 4">
          <a:extLst>
            <a:ext uri="{FF2B5EF4-FFF2-40B4-BE49-F238E27FC236}">
              <a16:creationId xmlns:a16="http://schemas.microsoft.com/office/drawing/2014/main" id="{00000000-0008-0000-0200-000005000000}"/>
            </a:ext>
          </a:extLst>
        </xdr:cNvPr>
        <xdr:cNvSpPr/>
      </xdr:nvSpPr>
      <xdr:spPr bwMode="auto">
        <a:xfrm rot="5400000" flipV="1">
          <a:off x="-82152" y="11431195"/>
          <a:ext cx="1245392" cy="776288"/>
        </a:xfrm>
        <a:prstGeom prst="bentArrow">
          <a:avLst>
            <a:gd name="adj1" fmla="val 33144"/>
            <a:gd name="adj2" fmla="val 37170"/>
            <a:gd name="adj3" fmla="val 47078"/>
            <a:gd name="adj4" fmla="val 40760"/>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solidFill>
              <a:schemeClr val="tx1"/>
            </a:solidFill>
          </a:endParaRPr>
        </a:p>
      </xdr:txBody>
    </xdr:sp>
    <xdr:clientData/>
  </xdr:twoCellAnchor>
  <xdr:twoCellAnchor>
    <xdr:from>
      <xdr:col>4</xdr:col>
      <xdr:colOff>1117600</xdr:colOff>
      <xdr:row>94</xdr:row>
      <xdr:rowOff>12700</xdr:rowOff>
    </xdr:from>
    <xdr:to>
      <xdr:col>5</xdr:col>
      <xdr:colOff>1130300</xdr:colOff>
      <xdr:row>97</xdr:row>
      <xdr:rowOff>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bwMode="auto">
        <a:xfrm>
          <a:off x="3873500" y="18376900"/>
          <a:ext cx="2120900" cy="520700"/>
        </a:xfrm>
        <a:prstGeom prst="rect">
          <a:avLst/>
        </a:prstGeom>
        <a:solidFill>
          <a:schemeClr val="bg1"/>
        </a:solidFill>
        <a:ln w="47625" algn="ctr">
          <a:solidFill>
            <a:srgbClr val="92D050"/>
          </a:solidFill>
          <a:miter lim="800000"/>
          <a:headEnd/>
          <a:tailEnd/>
        </a:ln>
        <a:effectLst/>
      </xdr:spPr>
      <xdr:txBody>
        <a:bodyPr vertOverflow="clip" horzOverflow="clip" wrap="square" rtlCol="0" anchor="t"/>
        <a:lstStyle/>
        <a:p>
          <a:r>
            <a:rPr kumimoji="1" lang="en-US" altLang="ja-JP" sz="1600" b="1">
              <a:solidFill>
                <a:srgbClr val="006600"/>
              </a:solidFill>
            </a:rPr>
            <a:t>D</a:t>
          </a:r>
          <a:r>
            <a:rPr kumimoji="1" lang="ja-JP" altLang="en-US" sz="1600" b="1">
              <a:solidFill>
                <a:srgbClr val="006600"/>
              </a:solidFill>
            </a:rPr>
            <a:t>）収容定員数に転記</a:t>
          </a:r>
        </a:p>
      </xdr:txBody>
    </xdr:sp>
    <xdr:clientData/>
  </xdr:twoCellAnchor>
  <xdr:twoCellAnchor>
    <xdr:from>
      <xdr:col>0</xdr:col>
      <xdr:colOff>330200</xdr:colOff>
      <xdr:row>103</xdr:row>
      <xdr:rowOff>165099</xdr:rowOff>
    </xdr:from>
    <xdr:to>
      <xdr:col>2</xdr:col>
      <xdr:colOff>838200</xdr:colOff>
      <xdr:row>107</xdr:row>
      <xdr:rowOff>123824</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bwMode="auto">
        <a:xfrm>
          <a:off x="330200" y="22044024"/>
          <a:ext cx="1774825" cy="644525"/>
        </a:xfrm>
        <a:prstGeom prst="rect">
          <a:avLst/>
        </a:prstGeom>
        <a:solidFill>
          <a:schemeClr val="bg1"/>
        </a:solidFill>
        <a:ln w="47625" algn="ctr">
          <a:solidFill>
            <a:srgbClr val="FF0000"/>
          </a:solidFill>
          <a:miter lim="800000"/>
          <a:headEnd/>
          <a:tailEnd/>
        </a:ln>
        <a:effectLst/>
      </xdr:spPr>
      <xdr:txBody>
        <a:bodyPr vertOverflow="clip" horzOverflow="clip" wrap="square" rtlCol="0" anchor="t"/>
        <a:lstStyle/>
        <a:p>
          <a:r>
            <a:rPr kumimoji="1" lang="en-US" altLang="ja-JP" sz="1600" b="1">
              <a:solidFill>
                <a:srgbClr val="FF0000"/>
              </a:solidFill>
            </a:rPr>
            <a:t>A</a:t>
          </a:r>
          <a:r>
            <a:rPr kumimoji="1" lang="ja-JP" altLang="en-US" sz="1600" b="1">
              <a:solidFill>
                <a:srgbClr val="FF0000"/>
              </a:solidFill>
            </a:rPr>
            <a:t>）本務教員に</a:t>
          </a:r>
          <a:endParaRPr kumimoji="1" lang="en-US" altLang="ja-JP" sz="1600" b="1">
            <a:solidFill>
              <a:srgbClr val="FF0000"/>
            </a:solidFill>
          </a:endParaRPr>
        </a:p>
        <a:p>
          <a:r>
            <a:rPr kumimoji="1" lang="ja-JP" altLang="en-US" sz="1600" b="1">
              <a:solidFill>
                <a:srgbClr val="FF0000"/>
              </a:solidFill>
            </a:rPr>
            <a:t>　合計を転記</a:t>
          </a:r>
        </a:p>
      </xdr:txBody>
    </xdr:sp>
    <xdr:clientData/>
  </xdr:twoCellAnchor>
  <xdr:twoCellAnchor>
    <xdr:from>
      <xdr:col>6</xdr:col>
      <xdr:colOff>50800</xdr:colOff>
      <xdr:row>130</xdr:row>
      <xdr:rowOff>139700</xdr:rowOff>
    </xdr:from>
    <xdr:to>
      <xdr:col>6</xdr:col>
      <xdr:colOff>1714500</xdr:colOff>
      <xdr:row>135</xdr:row>
      <xdr:rowOff>63500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bwMode="auto">
        <a:xfrm>
          <a:off x="7023100" y="24904700"/>
          <a:ext cx="1663700" cy="812800"/>
        </a:xfrm>
        <a:prstGeom prst="rect">
          <a:avLst/>
        </a:prstGeom>
        <a:solidFill>
          <a:schemeClr val="bg1"/>
        </a:solidFill>
        <a:ln w="47625" algn="ctr">
          <a:solidFill>
            <a:srgbClr val="CC00CC"/>
          </a:solidFill>
          <a:miter lim="800000"/>
          <a:headEnd/>
          <a:tailEnd/>
        </a:ln>
        <a:effectLst/>
      </xdr:spPr>
      <xdr:txBody>
        <a:bodyPr vertOverflow="clip" horzOverflow="clip" wrap="square" rtlCol="0" anchor="t"/>
        <a:lstStyle/>
        <a:p>
          <a:r>
            <a:rPr kumimoji="1" lang="en-US" altLang="ja-JP" sz="1600" b="1">
              <a:solidFill>
                <a:srgbClr val="CC00CC"/>
              </a:solidFill>
            </a:rPr>
            <a:t>B</a:t>
          </a:r>
          <a:r>
            <a:rPr kumimoji="1" lang="ja-JP" altLang="en-US" sz="1600" b="1">
              <a:solidFill>
                <a:srgbClr val="CC00CC"/>
              </a:solidFill>
            </a:rPr>
            <a:t>）兼務教員に</a:t>
          </a:r>
          <a:endParaRPr kumimoji="1" lang="en-US" altLang="ja-JP" sz="1600" b="1">
            <a:solidFill>
              <a:srgbClr val="CC00CC"/>
            </a:solidFill>
          </a:endParaRPr>
        </a:p>
        <a:p>
          <a:r>
            <a:rPr kumimoji="1" lang="ja-JP" altLang="en-US" sz="1600" b="1">
              <a:solidFill>
                <a:srgbClr val="CC00CC"/>
              </a:solidFill>
            </a:rPr>
            <a:t>　合計を転記</a:t>
          </a:r>
        </a:p>
      </xdr:txBody>
    </xdr:sp>
    <xdr:clientData/>
  </xdr:twoCellAnchor>
  <xdr:twoCellAnchor>
    <xdr:from>
      <xdr:col>0</xdr:col>
      <xdr:colOff>508000</xdr:colOff>
      <xdr:row>123</xdr:row>
      <xdr:rowOff>76200</xdr:rowOff>
    </xdr:from>
    <xdr:to>
      <xdr:col>2</xdr:col>
      <xdr:colOff>787400</xdr:colOff>
      <xdr:row>127</xdr:row>
      <xdr:rowOff>76200</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bwMode="auto">
        <a:xfrm>
          <a:off x="508000" y="23596600"/>
          <a:ext cx="1549400" cy="711200"/>
        </a:xfrm>
        <a:prstGeom prst="rect">
          <a:avLst/>
        </a:prstGeom>
        <a:solidFill>
          <a:schemeClr val="bg1"/>
        </a:solidFill>
        <a:ln w="47625" algn="ctr">
          <a:solidFill>
            <a:srgbClr val="0000FF"/>
          </a:solidFill>
          <a:miter lim="800000"/>
          <a:headEnd/>
          <a:tailEnd/>
        </a:ln>
        <a:effectLst/>
      </xdr:spPr>
      <xdr:txBody>
        <a:bodyPr vertOverflow="clip" horzOverflow="clip" wrap="square" rtlCol="0" anchor="t"/>
        <a:lstStyle/>
        <a:p>
          <a:r>
            <a:rPr kumimoji="1" lang="en-US" altLang="ja-JP" sz="1600" b="1">
              <a:solidFill>
                <a:srgbClr val="0000FF"/>
              </a:solidFill>
            </a:rPr>
            <a:t>C</a:t>
          </a:r>
          <a:r>
            <a:rPr kumimoji="1" lang="ja-JP" altLang="en-US" sz="1600" b="1">
              <a:solidFill>
                <a:srgbClr val="0000FF"/>
              </a:solidFill>
            </a:rPr>
            <a:t>）本務職員に</a:t>
          </a:r>
          <a:endParaRPr kumimoji="1" lang="en-US" altLang="ja-JP" sz="1600" b="1">
            <a:solidFill>
              <a:srgbClr val="0000FF"/>
            </a:solidFill>
          </a:endParaRPr>
        </a:p>
        <a:p>
          <a:r>
            <a:rPr kumimoji="1" lang="ja-JP" altLang="en-US" sz="1600" b="1">
              <a:solidFill>
                <a:srgbClr val="0000FF"/>
              </a:solidFill>
            </a:rPr>
            <a:t>　合計を転記</a:t>
          </a:r>
        </a:p>
      </xdr:txBody>
    </xdr:sp>
    <xdr:clientData/>
  </xdr:twoCellAnchor>
  <xdr:twoCellAnchor>
    <xdr:from>
      <xdr:col>8</xdr:col>
      <xdr:colOff>142875</xdr:colOff>
      <xdr:row>120</xdr:row>
      <xdr:rowOff>63500</xdr:rowOff>
    </xdr:from>
    <xdr:to>
      <xdr:col>10</xdr:col>
      <xdr:colOff>226218</xdr:colOff>
      <xdr:row>123</xdr:row>
      <xdr:rowOff>38100</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bwMode="auto">
        <a:xfrm>
          <a:off x="11394281" y="30412531"/>
          <a:ext cx="2333625" cy="474663"/>
        </a:xfrm>
        <a:prstGeom prst="rect">
          <a:avLst/>
        </a:prstGeom>
        <a:solidFill>
          <a:schemeClr val="bg1"/>
        </a:solidFill>
        <a:ln w="47625" algn="ctr">
          <a:solidFill>
            <a:srgbClr val="FF9933"/>
          </a:solidFill>
          <a:miter lim="800000"/>
          <a:headEnd/>
          <a:tailEnd/>
        </a:ln>
        <a:effectLst/>
      </xdr:spPr>
      <xdr:txBody>
        <a:bodyPr vertOverflow="clip" horzOverflow="clip" wrap="square" rtlCol="0" anchor="t"/>
        <a:lstStyle/>
        <a:p>
          <a:r>
            <a:rPr kumimoji="1" lang="en-US" altLang="ja-JP" sz="1600" b="1">
              <a:solidFill>
                <a:schemeClr val="accent6">
                  <a:lumMod val="75000"/>
                </a:schemeClr>
              </a:solidFill>
            </a:rPr>
            <a:t>E</a:t>
          </a:r>
          <a:r>
            <a:rPr kumimoji="1" lang="ja-JP" altLang="en-US" sz="1600" b="1">
              <a:solidFill>
                <a:schemeClr val="accent6">
                  <a:lumMod val="75000"/>
                </a:schemeClr>
              </a:solidFill>
            </a:rPr>
            <a:t>）生徒・園児数に転記</a:t>
          </a:r>
        </a:p>
      </xdr:txBody>
    </xdr:sp>
    <xdr:clientData/>
  </xdr:twoCellAnchor>
  <xdr:twoCellAnchor>
    <xdr:from>
      <xdr:col>0</xdr:col>
      <xdr:colOff>77787</xdr:colOff>
      <xdr:row>36</xdr:row>
      <xdr:rowOff>607219</xdr:rowOff>
    </xdr:from>
    <xdr:to>
      <xdr:col>0</xdr:col>
      <xdr:colOff>750887</xdr:colOff>
      <xdr:row>44</xdr:row>
      <xdr:rowOff>116665</xdr:rowOff>
    </xdr:to>
    <xdr:sp macro="" textlink="">
      <xdr:nvSpPr>
        <xdr:cNvPr id="3" name="矢印: 下 2">
          <a:extLst>
            <a:ext uri="{FF2B5EF4-FFF2-40B4-BE49-F238E27FC236}">
              <a16:creationId xmlns:a16="http://schemas.microsoft.com/office/drawing/2014/main" id="{00000000-0008-0000-0200-000003000000}"/>
            </a:ext>
          </a:extLst>
        </xdr:cNvPr>
        <xdr:cNvSpPr/>
      </xdr:nvSpPr>
      <xdr:spPr bwMode="auto">
        <a:xfrm>
          <a:off x="77787" y="17776032"/>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27782</xdr:colOff>
      <xdr:row>44</xdr:row>
      <xdr:rowOff>154782</xdr:rowOff>
    </xdr:from>
    <xdr:to>
      <xdr:col>0</xdr:col>
      <xdr:colOff>777082</xdr:colOff>
      <xdr:row>99</xdr:row>
      <xdr:rowOff>95250</xdr:rowOff>
    </xdr:to>
    <xdr:sp macro="" textlink="">
      <xdr:nvSpPr>
        <xdr:cNvPr id="14" name="矢印: 下 13">
          <a:extLst>
            <a:ext uri="{FF2B5EF4-FFF2-40B4-BE49-F238E27FC236}">
              <a16:creationId xmlns:a16="http://schemas.microsoft.com/office/drawing/2014/main" id="{00000000-0008-0000-0200-00000E000000}"/>
            </a:ext>
          </a:extLst>
        </xdr:cNvPr>
        <xdr:cNvSpPr/>
      </xdr:nvSpPr>
      <xdr:spPr bwMode="auto">
        <a:xfrm>
          <a:off x="27782" y="20228720"/>
          <a:ext cx="749300" cy="6715124"/>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59531</xdr:colOff>
      <xdr:row>35</xdr:row>
      <xdr:rowOff>392906</xdr:rowOff>
    </xdr:from>
    <xdr:to>
      <xdr:col>0</xdr:col>
      <xdr:colOff>732631</xdr:colOff>
      <xdr:row>36</xdr:row>
      <xdr:rowOff>569102</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bwMode="auto">
        <a:xfrm>
          <a:off x="59531" y="16418719"/>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47625</xdr:colOff>
      <xdr:row>32</xdr:row>
      <xdr:rowOff>464343</xdr:rowOff>
    </xdr:from>
    <xdr:to>
      <xdr:col>0</xdr:col>
      <xdr:colOff>720725</xdr:colOff>
      <xdr:row>35</xdr:row>
      <xdr:rowOff>390507</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bwMode="auto">
        <a:xfrm>
          <a:off x="47625" y="15097124"/>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59532</xdr:colOff>
      <xdr:row>29</xdr:row>
      <xdr:rowOff>273844</xdr:rowOff>
    </xdr:from>
    <xdr:to>
      <xdr:col>0</xdr:col>
      <xdr:colOff>732632</xdr:colOff>
      <xdr:row>32</xdr:row>
      <xdr:rowOff>450040</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bwMode="auto">
        <a:xfrm>
          <a:off x="59532" y="13763625"/>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0</xdr:col>
      <xdr:colOff>83344</xdr:colOff>
      <xdr:row>26</xdr:row>
      <xdr:rowOff>83344</xdr:rowOff>
    </xdr:from>
    <xdr:to>
      <xdr:col>0</xdr:col>
      <xdr:colOff>756444</xdr:colOff>
      <xdr:row>29</xdr:row>
      <xdr:rowOff>259540</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bwMode="auto">
        <a:xfrm>
          <a:off x="83344" y="12430125"/>
          <a:ext cx="673100" cy="1319196"/>
        </a:xfrm>
        <a:prstGeom prst="downArrow">
          <a:avLst/>
        </a:prstGeom>
        <a:solidFill>
          <a:srgbClr val="7030A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ctr" upright="1">
          <a:noAutofit/>
        </a:bodyPr>
        <a:lstStyle/>
        <a:p>
          <a:pPr algn="l"/>
          <a:endParaRPr kumimoji="1" lang="ja-JP" altLang="en-US" sz="1400"/>
        </a:p>
      </xdr:txBody>
    </xdr:sp>
    <xdr:clientData/>
  </xdr:twoCellAnchor>
  <xdr:twoCellAnchor>
    <xdr:from>
      <xdr:col>5</xdr:col>
      <xdr:colOff>1035843</xdr:colOff>
      <xdr:row>1</xdr:row>
      <xdr:rowOff>345282</xdr:rowOff>
    </xdr:from>
    <xdr:to>
      <xdr:col>9</xdr:col>
      <xdr:colOff>1414462</xdr:colOff>
      <xdr:row>2</xdr:row>
      <xdr:rowOff>511970</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bwMode="auto">
        <a:xfrm>
          <a:off x="5965031" y="511970"/>
          <a:ext cx="7046119" cy="559594"/>
        </a:xfrm>
        <a:prstGeom prst="rect">
          <a:avLst/>
        </a:prstGeom>
        <a:noFill/>
        <a:ln w="25400" algn="ctr">
          <a:solidFill>
            <a:srgbClr val="FF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7030A0"/>
              </a:solidFill>
              <a:effectLst/>
              <a:uLnTx/>
              <a:uFillTx/>
            </a:rPr>
            <a:t>注）　同じ内容を複写して、複数個所に入れる際は「コピー＆値貼り付け」でお願いします。</a:t>
          </a:r>
          <a:endParaRPr kumimoji="1" lang="en-US" altLang="ja-JP" sz="1400" b="1" i="0" u="none" strike="noStrike" kern="0" cap="none" spc="0" normalizeH="0" baseline="0" noProof="0">
            <a:ln>
              <a:noFill/>
            </a:ln>
            <a:solidFill>
              <a:srgbClr val="7030A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7030A0"/>
              </a:solidFill>
              <a:effectLst/>
              <a:uLnTx/>
              <a:uFillTx/>
            </a:rPr>
            <a:t>　　　（「切り取り＆貼り付け」を行うと、正しい数値を反映できません）</a:t>
          </a:r>
          <a:endParaRPr kumimoji="1" lang="en-US" altLang="ja-JP" sz="1400" b="1" i="0" u="none" strike="noStrike" kern="0" cap="none" spc="0" normalizeH="0" baseline="0" noProof="0">
            <a:ln>
              <a:noFill/>
            </a:ln>
            <a:solidFill>
              <a:srgbClr val="7030A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1881188</xdr:colOff>
      <xdr:row>235</xdr:row>
      <xdr:rowOff>119061</xdr:rowOff>
    </xdr:from>
    <xdr:to>
      <xdr:col>5</xdr:col>
      <xdr:colOff>1437481</xdr:colOff>
      <xdr:row>240</xdr:row>
      <xdr:rowOff>42862</xdr:rowOff>
    </xdr:to>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bwMode="auto">
        <a:xfrm>
          <a:off x="4702969" y="39635905"/>
          <a:ext cx="1663700" cy="757238"/>
        </a:xfrm>
        <a:prstGeom prst="rect">
          <a:avLst/>
        </a:prstGeom>
        <a:solidFill>
          <a:schemeClr val="bg1"/>
        </a:solidFill>
        <a:ln w="47625" algn="ctr">
          <a:solidFill>
            <a:srgbClr val="CC00CC"/>
          </a:solidFill>
          <a:miter lim="800000"/>
          <a:headEnd/>
          <a:tailEnd/>
        </a:ln>
        <a:effectLst/>
      </xdr:spPr>
      <xdr:txBody>
        <a:bodyPr vertOverflow="clip" horzOverflow="clip" wrap="square" rtlCol="0" anchor="t"/>
        <a:lstStyle/>
        <a:p>
          <a:r>
            <a:rPr kumimoji="1" lang="en-US" altLang="ja-JP" sz="1600" b="1">
              <a:solidFill>
                <a:srgbClr val="CC00CC"/>
              </a:solidFill>
            </a:rPr>
            <a:t>B</a:t>
          </a:r>
          <a:r>
            <a:rPr kumimoji="1" lang="ja-JP" altLang="en-US" sz="1600" b="1">
              <a:solidFill>
                <a:srgbClr val="CC00CC"/>
              </a:solidFill>
            </a:rPr>
            <a:t>）兼務教員に</a:t>
          </a:r>
          <a:endParaRPr kumimoji="1" lang="en-US" altLang="ja-JP" sz="1600" b="1">
            <a:solidFill>
              <a:srgbClr val="CC00CC"/>
            </a:solidFill>
          </a:endParaRPr>
        </a:p>
        <a:p>
          <a:r>
            <a:rPr kumimoji="1" lang="ja-JP" altLang="en-US" sz="1600" b="1">
              <a:solidFill>
                <a:srgbClr val="CC00CC"/>
              </a:solidFill>
            </a:rPr>
            <a:t>　合計を転記</a:t>
          </a:r>
        </a:p>
      </xdr:txBody>
    </xdr:sp>
    <xdr:clientData/>
  </xdr:twoCellAnchor>
  <xdr:twoCellAnchor>
    <xdr:from>
      <xdr:col>5</xdr:col>
      <xdr:colOff>2012893</xdr:colOff>
      <xdr:row>235</xdr:row>
      <xdr:rowOff>119062</xdr:rowOff>
    </xdr:from>
    <xdr:to>
      <xdr:col>6</xdr:col>
      <xdr:colOff>1446950</xdr:colOff>
      <xdr:row>239</xdr:row>
      <xdr:rowOff>119062</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bwMode="auto">
        <a:xfrm>
          <a:off x="6942081" y="39635906"/>
          <a:ext cx="1541463" cy="666750"/>
        </a:xfrm>
        <a:prstGeom prst="rect">
          <a:avLst/>
        </a:prstGeom>
        <a:solidFill>
          <a:schemeClr val="bg1"/>
        </a:solidFill>
        <a:ln w="47625" algn="ctr">
          <a:solidFill>
            <a:srgbClr val="0000FF"/>
          </a:solidFill>
          <a:miter lim="800000"/>
          <a:headEnd/>
          <a:tailEnd/>
        </a:ln>
        <a:effectLst/>
      </xdr:spPr>
      <xdr:txBody>
        <a:bodyPr vertOverflow="clip" horzOverflow="clip" wrap="square" rtlCol="0" anchor="t"/>
        <a:lstStyle/>
        <a:p>
          <a:r>
            <a:rPr kumimoji="1" lang="en-US" altLang="ja-JP" sz="1600" b="1">
              <a:solidFill>
                <a:srgbClr val="0000FF"/>
              </a:solidFill>
            </a:rPr>
            <a:t>C</a:t>
          </a:r>
          <a:r>
            <a:rPr kumimoji="1" lang="ja-JP" altLang="en-US" sz="1600" b="1">
              <a:solidFill>
                <a:srgbClr val="0000FF"/>
              </a:solidFill>
            </a:rPr>
            <a:t>）本務職員に</a:t>
          </a:r>
          <a:endParaRPr kumimoji="1" lang="en-US" altLang="ja-JP" sz="1600" b="1">
            <a:solidFill>
              <a:srgbClr val="0000FF"/>
            </a:solidFill>
          </a:endParaRPr>
        </a:p>
        <a:p>
          <a:r>
            <a:rPr kumimoji="1" lang="ja-JP" altLang="en-US" sz="1600" b="1">
              <a:solidFill>
                <a:srgbClr val="0000FF"/>
              </a:solidFill>
            </a:rPr>
            <a:t>　合計を転記</a:t>
          </a:r>
        </a:p>
      </xdr:txBody>
    </xdr:sp>
    <xdr:clientData/>
  </xdr:twoCellAnchor>
  <xdr:twoCellAnchor>
    <xdr:from>
      <xdr:col>4</xdr:col>
      <xdr:colOff>1404938</xdr:colOff>
      <xdr:row>219</xdr:row>
      <xdr:rowOff>71437</xdr:rowOff>
    </xdr:from>
    <xdr:to>
      <xdr:col>5</xdr:col>
      <xdr:colOff>1417638</xdr:colOff>
      <xdr:row>222</xdr:row>
      <xdr:rowOff>58738</xdr:rowOff>
    </xdr:to>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bwMode="auto">
        <a:xfrm>
          <a:off x="4226719" y="36921281"/>
          <a:ext cx="2120107" cy="487363"/>
        </a:xfrm>
        <a:prstGeom prst="rect">
          <a:avLst/>
        </a:prstGeom>
        <a:solidFill>
          <a:schemeClr val="bg1"/>
        </a:solidFill>
        <a:ln w="47625" algn="ctr">
          <a:solidFill>
            <a:srgbClr val="92D050"/>
          </a:solidFill>
          <a:miter lim="800000"/>
          <a:headEnd/>
          <a:tailEnd/>
        </a:ln>
        <a:effectLst/>
      </xdr:spPr>
      <xdr:txBody>
        <a:bodyPr vertOverflow="clip" horzOverflow="clip" wrap="square" rtlCol="0" anchor="t"/>
        <a:lstStyle/>
        <a:p>
          <a:r>
            <a:rPr kumimoji="1" lang="en-US" altLang="ja-JP" sz="1600" b="1">
              <a:solidFill>
                <a:srgbClr val="006600"/>
              </a:solidFill>
            </a:rPr>
            <a:t>D</a:t>
          </a:r>
          <a:r>
            <a:rPr kumimoji="1" lang="ja-JP" altLang="en-US" sz="1600" b="1">
              <a:solidFill>
                <a:srgbClr val="006600"/>
              </a:solidFill>
            </a:rPr>
            <a:t>）収容定員数に転記</a:t>
          </a:r>
        </a:p>
      </xdr:txBody>
    </xdr:sp>
    <xdr:clientData/>
  </xdr:twoCellAnchor>
  <xdr:twoCellAnchor>
    <xdr:from>
      <xdr:col>2</xdr:col>
      <xdr:colOff>1108018</xdr:colOff>
      <xdr:row>235</xdr:row>
      <xdr:rowOff>83343</xdr:rowOff>
    </xdr:from>
    <xdr:to>
      <xdr:col>4</xdr:col>
      <xdr:colOff>1318363</xdr:colOff>
      <xdr:row>239</xdr:row>
      <xdr:rowOff>42068</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bwMode="auto">
        <a:xfrm>
          <a:off x="2370081" y="39600187"/>
          <a:ext cx="1770063" cy="625475"/>
        </a:xfrm>
        <a:prstGeom prst="rect">
          <a:avLst/>
        </a:prstGeom>
        <a:solidFill>
          <a:schemeClr val="bg1"/>
        </a:solidFill>
        <a:ln w="47625" algn="ctr">
          <a:solidFill>
            <a:srgbClr val="FF0000"/>
          </a:solidFill>
          <a:miter lim="800000"/>
          <a:headEnd/>
          <a:tailEnd/>
        </a:ln>
        <a:effectLst/>
      </xdr:spPr>
      <xdr:txBody>
        <a:bodyPr vertOverflow="clip" horzOverflow="clip" wrap="square" rtlCol="0" anchor="t"/>
        <a:lstStyle/>
        <a:p>
          <a:r>
            <a:rPr kumimoji="1" lang="en-US" altLang="ja-JP" sz="1600" b="1">
              <a:solidFill>
                <a:srgbClr val="FF0000"/>
              </a:solidFill>
            </a:rPr>
            <a:t>A</a:t>
          </a:r>
          <a:r>
            <a:rPr kumimoji="1" lang="ja-JP" altLang="en-US" sz="1600" b="1">
              <a:solidFill>
                <a:srgbClr val="FF0000"/>
              </a:solidFill>
            </a:rPr>
            <a:t>）本務教員に</a:t>
          </a:r>
          <a:endParaRPr kumimoji="1" lang="en-US" altLang="ja-JP" sz="1600" b="1">
            <a:solidFill>
              <a:srgbClr val="FF0000"/>
            </a:solidFill>
          </a:endParaRPr>
        </a:p>
        <a:p>
          <a:r>
            <a:rPr kumimoji="1" lang="ja-JP" altLang="en-US" sz="1600" b="1">
              <a:solidFill>
                <a:srgbClr val="FF0000"/>
              </a:solidFill>
            </a:rPr>
            <a:t>　合計を転記</a:t>
          </a:r>
        </a:p>
      </xdr:txBody>
    </xdr:sp>
    <xdr:clientData/>
  </xdr:twoCellAnchor>
  <xdr:twoCellAnchor>
    <xdr:from>
      <xdr:col>7</xdr:col>
      <xdr:colOff>1393767</xdr:colOff>
      <xdr:row>248</xdr:row>
      <xdr:rowOff>47625</xdr:rowOff>
    </xdr:from>
    <xdr:to>
      <xdr:col>9</xdr:col>
      <xdr:colOff>1274704</xdr:colOff>
      <xdr:row>251</xdr:row>
      <xdr:rowOff>22225</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bwMode="auto">
        <a:xfrm>
          <a:off x="10537767" y="41731406"/>
          <a:ext cx="2333625" cy="474663"/>
        </a:xfrm>
        <a:prstGeom prst="rect">
          <a:avLst/>
        </a:prstGeom>
        <a:solidFill>
          <a:schemeClr val="bg1"/>
        </a:solidFill>
        <a:ln w="47625" algn="ctr">
          <a:solidFill>
            <a:srgbClr val="FF9933"/>
          </a:solidFill>
          <a:miter lim="800000"/>
          <a:headEnd/>
          <a:tailEnd/>
        </a:ln>
        <a:effectLst/>
      </xdr:spPr>
      <xdr:txBody>
        <a:bodyPr vertOverflow="clip" horzOverflow="clip" wrap="square" rtlCol="0" anchor="t"/>
        <a:lstStyle/>
        <a:p>
          <a:r>
            <a:rPr kumimoji="1" lang="en-US" altLang="ja-JP" sz="1600" b="1">
              <a:solidFill>
                <a:schemeClr val="accent6">
                  <a:lumMod val="75000"/>
                </a:schemeClr>
              </a:solidFill>
            </a:rPr>
            <a:t>E</a:t>
          </a:r>
          <a:r>
            <a:rPr kumimoji="1" lang="ja-JP" altLang="en-US" sz="1600" b="1">
              <a:solidFill>
                <a:schemeClr val="accent6">
                  <a:lumMod val="75000"/>
                </a:schemeClr>
              </a:solidFill>
            </a:rPr>
            <a:t>）生徒・園児数に転記</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57150</xdr:colOff>
      <xdr:row>79</xdr:row>
      <xdr:rowOff>76200</xdr:rowOff>
    </xdr:from>
    <xdr:to>
      <xdr:col>6</xdr:col>
      <xdr:colOff>133350</xdr:colOff>
      <xdr:row>83</xdr:row>
      <xdr:rowOff>247650</xdr:rowOff>
    </xdr:to>
    <xdr:sp macro="" textlink="">
      <xdr:nvSpPr>
        <xdr:cNvPr id="2" name="AutoShape 1643">
          <a:extLst>
            <a:ext uri="{FF2B5EF4-FFF2-40B4-BE49-F238E27FC236}">
              <a16:creationId xmlns:a16="http://schemas.microsoft.com/office/drawing/2014/main" id="{00000000-0008-0000-0300-000002000000}"/>
            </a:ext>
          </a:extLst>
        </xdr:cNvPr>
        <xdr:cNvSpPr>
          <a:spLocks/>
        </xdr:cNvSpPr>
      </xdr:nvSpPr>
      <xdr:spPr bwMode="auto">
        <a:xfrm>
          <a:off x="4171950" y="16506825"/>
          <a:ext cx="76200" cy="1114425"/>
        </a:xfrm>
        <a:prstGeom prst="rightBrace">
          <a:avLst>
            <a:gd name="adj1" fmla="val 147917"/>
            <a:gd name="adj2" fmla="val 500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962025</xdr:colOff>
      <xdr:row>83</xdr:row>
      <xdr:rowOff>0</xdr:rowOff>
    </xdr:from>
    <xdr:to>
      <xdr:col>4</xdr:col>
      <xdr:colOff>1333500</xdr:colOff>
      <xdr:row>83</xdr:row>
      <xdr:rowOff>276225</xdr:rowOff>
    </xdr:to>
    <xdr:sp macro="" textlink="">
      <xdr:nvSpPr>
        <xdr:cNvPr id="3" name="Oval 1429">
          <a:extLst>
            <a:ext uri="{FF2B5EF4-FFF2-40B4-BE49-F238E27FC236}">
              <a16:creationId xmlns:a16="http://schemas.microsoft.com/office/drawing/2014/main" id="{00000000-0008-0000-0300-000003000000}"/>
            </a:ext>
          </a:extLst>
        </xdr:cNvPr>
        <xdr:cNvSpPr>
          <a:spLocks noChangeArrowheads="1"/>
        </xdr:cNvSpPr>
      </xdr:nvSpPr>
      <xdr:spPr bwMode="auto">
        <a:xfrm>
          <a:off x="3429000" y="17383125"/>
          <a:ext cx="0" cy="238125"/>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0</xdr:col>
      <xdr:colOff>95250</xdr:colOff>
      <xdr:row>1</xdr:row>
      <xdr:rowOff>9525</xdr:rowOff>
    </xdr:from>
    <xdr:to>
      <xdr:col>16</xdr:col>
      <xdr:colOff>523080</xdr:colOff>
      <xdr:row>13</xdr:row>
      <xdr:rowOff>152400</xdr:rowOff>
    </xdr:to>
    <xdr:sp macro="" textlink="">
      <xdr:nvSpPr>
        <xdr:cNvPr id="4" name="下矢印吹き出し 1">
          <a:extLst>
            <a:ext uri="{FF2B5EF4-FFF2-40B4-BE49-F238E27FC236}">
              <a16:creationId xmlns:a16="http://schemas.microsoft.com/office/drawing/2014/main" id="{00000000-0008-0000-0300-000004000000}"/>
            </a:ext>
          </a:extLst>
        </xdr:cNvPr>
        <xdr:cNvSpPr/>
      </xdr:nvSpPr>
      <xdr:spPr bwMode="auto">
        <a:xfrm>
          <a:off x="95250" y="180975"/>
          <a:ext cx="10105230" cy="2209800"/>
        </a:xfrm>
        <a:prstGeom prst="downArrowCallout">
          <a:avLst>
            <a:gd name="adj1" fmla="val 15476"/>
            <a:gd name="adj2" fmla="val 25000"/>
            <a:gd name="adj3" fmla="val 11207"/>
            <a:gd name="adj4" fmla="val 76920"/>
          </a:avLst>
        </a:prstGeom>
        <a:ln w="101600">
          <a:solidFill>
            <a:srgbClr val="33CCFF"/>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none" lIns="18288" tIns="0" rIns="0" bIns="0" rtlCol="0" anchor="t" upright="1">
          <a:noAutofit/>
        </a:bodyPr>
        <a:lstStyle/>
        <a:p>
          <a:pPr algn="l"/>
          <a:r>
            <a:rPr kumimoji="1" lang="ja-JP" altLang="en-US" sz="1400"/>
            <a:t>　　</a:t>
          </a:r>
          <a:endParaRPr kumimoji="1" lang="en-US" altLang="ja-JP" sz="1400"/>
        </a:p>
        <a:p>
          <a:pPr algn="l"/>
          <a:r>
            <a:rPr kumimoji="1" lang="ja-JP" altLang="en-US" sz="1400"/>
            <a:t>　</a:t>
          </a:r>
          <a:r>
            <a:rPr kumimoji="1" lang="ja-JP" altLang="en-US" sz="4000">
              <a:latin typeface="BIZ UDゴシック" panose="020B0400000000000000" pitchFamily="49" charset="-128"/>
              <a:ea typeface="BIZ UDゴシック" panose="020B0400000000000000" pitchFamily="49" charset="-128"/>
            </a:rPr>
            <a:t>作業３</a:t>
          </a:r>
          <a:endParaRPr kumimoji="1" lang="en-US" altLang="ja-JP" sz="4000">
            <a:latin typeface="BIZ UDゴシック" panose="020B0400000000000000" pitchFamily="49" charset="-128"/>
            <a:ea typeface="BIZ UDゴシック" panose="020B0400000000000000" pitchFamily="49" charset="-128"/>
          </a:endParaRPr>
        </a:p>
        <a:p>
          <a:pPr algn="l"/>
          <a:r>
            <a:rPr kumimoji="1" lang="ja-JP" altLang="en-US" sz="1400">
              <a:latin typeface="BIZ UDゴシック" panose="020B0400000000000000" pitchFamily="49" charset="-128"/>
              <a:ea typeface="BIZ UDゴシック" panose="020B0400000000000000" pitchFamily="49" charset="-128"/>
            </a:rPr>
            <a:t>　　　</a:t>
          </a:r>
          <a:r>
            <a:rPr kumimoji="1" lang="ja-JP" altLang="en-US" sz="2400">
              <a:latin typeface="BIZ UDゴシック" panose="020B0400000000000000" pitchFamily="49" charset="-128"/>
              <a:ea typeface="BIZ UDゴシック" panose="020B0400000000000000" pitchFamily="49" charset="-128"/>
            </a:rPr>
            <a:t>矢印の下にあるカラー欄に、学校</a:t>
          </a:r>
          <a:r>
            <a:rPr kumimoji="1" lang="en-US" altLang="ja-JP" sz="2400">
              <a:latin typeface="BIZ UDゴシック" panose="020B0400000000000000" pitchFamily="49" charset="-128"/>
              <a:ea typeface="BIZ UDゴシック" panose="020B0400000000000000" pitchFamily="49" charset="-128"/>
            </a:rPr>
            <a:t>(</a:t>
          </a:r>
          <a:r>
            <a:rPr kumimoji="1" lang="ja-JP" altLang="en-US" sz="2400">
              <a:latin typeface="BIZ UDゴシック" panose="020B0400000000000000" pitchFamily="49" charset="-128"/>
              <a:ea typeface="BIZ UDゴシック" panose="020B0400000000000000" pitchFamily="49" charset="-128"/>
            </a:rPr>
            <a:t>園</a:t>
          </a:r>
          <a:r>
            <a:rPr kumimoji="1" lang="en-US" altLang="ja-JP" sz="2400">
              <a:latin typeface="BIZ UDゴシック" panose="020B0400000000000000" pitchFamily="49" charset="-128"/>
              <a:ea typeface="BIZ UDゴシック" panose="020B0400000000000000" pitchFamily="49" charset="-128"/>
            </a:rPr>
            <a:t>)</a:t>
          </a:r>
          <a:r>
            <a:rPr kumimoji="1" lang="ja-JP" altLang="en-US" sz="2400">
              <a:latin typeface="BIZ UDゴシック" panose="020B0400000000000000" pitchFamily="49" charset="-128"/>
              <a:ea typeface="BIZ UDゴシック" panose="020B0400000000000000" pitchFamily="49" charset="-128"/>
            </a:rPr>
            <a:t>ごとに記入してください　　</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solidFill>
                <a:srgbClr val="FF0000"/>
              </a:solidFill>
              <a:latin typeface="BIZ UDゴシック" panose="020B0400000000000000" pitchFamily="49" charset="-128"/>
              <a:ea typeface="BIZ UDゴシック" panose="020B0400000000000000" pitchFamily="49" charset="-128"/>
            </a:rPr>
            <a:t>　　灰色部分、該当しない費目は、入力不要です</a:t>
          </a:r>
          <a:endParaRPr kumimoji="1" lang="en-US" altLang="ja-JP" sz="2400">
            <a:solidFill>
              <a:srgbClr val="FF0000"/>
            </a:solidFill>
            <a:latin typeface="BIZ UDゴシック" panose="020B0400000000000000" pitchFamily="49" charset="-128"/>
            <a:ea typeface="BIZ UDゴシック" panose="020B0400000000000000" pitchFamily="49" charset="-128"/>
          </a:endParaRPr>
        </a:p>
        <a:p>
          <a:pPr algn="l"/>
          <a:endParaRPr kumimoji="1" lang="en-US" altLang="ja-JP" sz="2400">
            <a:solidFill>
              <a:srgbClr val="FF0000"/>
            </a:solidFill>
            <a:latin typeface="BIZ UDゴシック" panose="020B0400000000000000" pitchFamily="49" charset="-128"/>
            <a:ea typeface="BIZ UDゴシック" panose="020B0400000000000000" pitchFamily="49" charset="-128"/>
          </a:endParaRPr>
        </a:p>
      </xdr:txBody>
    </xdr:sp>
    <xdr:clientData/>
  </xdr:twoCellAnchor>
  <xdr:twoCellAnchor>
    <xdr:from>
      <xdr:col>5</xdr:col>
      <xdr:colOff>647700</xdr:colOff>
      <xdr:row>1</xdr:row>
      <xdr:rowOff>123825</xdr:rowOff>
    </xdr:from>
    <xdr:to>
      <xdr:col>16</xdr:col>
      <xdr:colOff>152400</xdr:colOff>
      <xdr:row>4</xdr:row>
      <xdr:rowOff>133350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bwMode="auto">
        <a:xfrm>
          <a:off x="4229100" y="295275"/>
          <a:ext cx="5819775" cy="523875"/>
        </a:xfrm>
        <a:prstGeom prst="rect">
          <a:avLst/>
        </a:prstGeom>
        <a:noFill/>
        <a:ln w="25400" algn="ctr">
          <a:solidFill>
            <a:srgbClr val="FF0000"/>
          </a:solidFill>
          <a:miter lim="800000"/>
          <a:headEnd/>
          <a:tailEnd/>
        </a:ln>
        <a:effectLst/>
      </xdr:spPr>
      <xdr:txBody>
        <a:bodyPr vertOverflow="clip" horzOverflow="clip" wrap="square" rtlCol="0" anchor="t"/>
        <a:lstStyle/>
        <a:p>
          <a:r>
            <a:rPr kumimoji="1" lang="ja-JP" altLang="en-US" sz="1100" b="1">
              <a:solidFill>
                <a:srgbClr val="7030A0"/>
              </a:solidFill>
            </a:rPr>
            <a:t>注）　同じ内容を複写して、複数個所に入れる際は「コピー＆値貼り付け」でお願いします。</a:t>
          </a:r>
          <a:endParaRPr kumimoji="1" lang="en-US" altLang="ja-JP" sz="1100" b="1">
            <a:solidFill>
              <a:srgbClr val="7030A0"/>
            </a:solidFill>
          </a:endParaRPr>
        </a:p>
        <a:p>
          <a:r>
            <a:rPr kumimoji="1" lang="ja-JP" altLang="en-US" sz="1100" b="1">
              <a:solidFill>
                <a:srgbClr val="7030A0"/>
              </a:solidFill>
            </a:rPr>
            <a:t>　　　（「切り取り＆貼り付け」を行うと、正しい数値を反映できません）</a:t>
          </a:r>
          <a:endParaRPr kumimoji="1" lang="en-US" altLang="ja-JP" sz="1100" b="1">
            <a:solidFill>
              <a:srgbClr val="7030A0"/>
            </a:solidFill>
          </a:endParaRPr>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3</xdr:row>
      <xdr:rowOff>34925</xdr:rowOff>
    </xdr:from>
    <xdr:to>
      <xdr:col>9</xdr:col>
      <xdr:colOff>95250</xdr:colOff>
      <xdr:row>6</xdr:row>
      <xdr:rowOff>25400</xdr:rowOff>
    </xdr:to>
    <xdr:sp macro="" textlink="">
      <xdr:nvSpPr>
        <xdr:cNvPr id="2" name="Oval 1">
          <a:extLst>
            <a:ext uri="{FF2B5EF4-FFF2-40B4-BE49-F238E27FC236}">
              <a16:creationId xmlns:a16="http://schemas.microsoft.com/office/drawing/2014/main" id="{00000000-0008-0000-0400-000002000000}"/>
            </a:ext>
          </a:extLst>
        </xdr:cNvPr>
        <xdr:cNvSpPr>
          <a:spLocks noChangeArrowheads="1"/>
        </xdr:cNvSpPr>
      </xdr:nvSpPr>
      <xdr:spPr bwMode="auto">
        <a:xfrm>
          <a:off x="171450" y="7112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6</xdr:row>
      <xdr:rowOff>130175</xdr:rowOff>
    </xdr:from>
    <xdr:to>
      <xdr:col>25</xdr:col>
      <xdr:colOff>50799</xdr:colOff>
      <xdr:row>10</xdr:row>
      <xdr:rowOff>136071</xdr:rowOff>
    </xdr:to>
    <xdr:sp macro="" textlink="">
      <xdr:nvSpPr>
        <xdr:cNvPr id="3" name="Rectangle 2">
          <a:extLst>
            <a:ext uri="{FF2B5EF4-FFF2-40B4-BE49-F238E27FC236}">
              <a16:creationId xmlns:a16="http://schemas.microsoft.com/office/drawing/2014/main" id="{00000000-0008-0000-04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102</xdr:row>
      <xdr:rowOff>0</xdr:rowOff>
    </xdr:from>
    <xdr:to>
      <xdr:col>86</xdr:col>
      <xdr:colOff>0</xdr:colOff>
      <xdr:row>102</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0" name="Line 11">
          <a:extLst>
            <a:ext uri="{FF2B5EF4-FFF2-40B4-BE49-F238E27FC236}">
              <a16:creationId xmlns:a16="http://schemas.microsoft.com/office/drawing/2014/main" id="{00000000-0008-0000-0400-00000A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1" name="Line 12">
          <a:extLst>
            <a:ext uri="{FF2B5EF4-FFF2-40B4-BE49-F238E27FC236}">
              <a16:creationId xmlns:a16="http://schemas.microsoft.com/office/drawing/2014/main" id="{00000000-0008-0000-0400-00000B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2" name="Line 13">
          <a:extLst>
            <a:ext uri="{FF2B5EF4-FFF2-40B4-BE49-F238E27FC236}">
              <a16:creationId xmlns:a16="http://schemas.microsoft.com/office/drawing/2014/main" id="{00000000-0008-0000-0400-00000C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3" name="Line 14">
          <a:extLst>
            <a:ext uri="{FF2B5EF4-FFF2-40B4-BE49-F238E27FC236}">
              <a16:creationId xmlns:a16="http://schemas.microsoft.com/office/drawing/2014/main" id="{00000000-0008-0000-0400-00000D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4" name="Line 15">
          <a:extLst>
            <a:ext uri="{FF2B5EF4-FFF2-40B4-BE49-F238E27FC236}">
              <a16:creationId xmlns:a16="http://schemas.microsoft.com/office/drawing/2014/main" id="{00000000-0008-0000-0400-00000E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5" name="Line 16">
          <a:extLst>
            <a:ext uri="{FF2B5EF4-FFF2-40B4-BE49-F238E27FC236}">
              <a16:creationId xmlns:a16="http://schemas.microsoft.com/office/drawing/2014/main" id="{00000000-0008-0000-0400-00000F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23" name="Line 34">
          <a:extLst>
            <a:ext uri="{FF2B5EF4-FFF2-40B4-BE49-F238E27FC236}">
              <a16:creationId xmlns:a16="http://schemas.microsoft.com/office/drawing/2014/main" id="{00000000-0008-0000-0400-000017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24" name="Line 35">
          <a:extLst>
            <a:ext uri="{FF2B5EF4-FFF2-40B4-BE49-F238E27FC236}">
              <a16:creationId xmlns:a16="http://schemas.microsoft.com/office/drawing/2014/main" id="{00000000-0008-0000-0400-000018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5" name="Line 39">
          <a:extLst>
            <a:ext uri="{FF2B5EF4-FFF2-40B4-BE49-F238E27FC236}">
              <a16:creationId xmlns:a16="http://schemas.microsoft.com/office/drawing/2014/main" id="{00000000-0008-0000-0400-00001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6" name="Line 40">
          <a:extLst>
            <a:ext uri="{FF2B5EF4-FFF2-40B4-BE49-F238E27FC236}">
              <a16:creationId xmlns:a16="http://schemas.microsoft.com/office/drawing/2014/main" id="{00000000-0008-0000-0400-00001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7" name="Line 44">
          <a:extLst>
            <a:ext uri="{FF2B5EF4-FFF2-40B4-BE49-F238E27FC236}">
              <a16:creationId xmlns:a16="http://schemas.microsoft.com/office/drawing/2014/main" id="{00000000-0008-0000-0400-00001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8" name="Line 45">
          <a:extLst>
            <a:ext uri="{FF2B5EF4-FFF2-40B4-BE49-F238E27FC236}">
              <a16:creationId xmlns:a16="http://schemas.microsoft.com/office/drawing/2014/main" id="{00000000-0008-0000-0400-00001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2" name="Line 53">
          <a:extLst>
            <a:ext uri="{FF2B5EF4-FFF2-40B4-BE49-F238E27FC236}">
              <a16:creationId xmlns:a16="http://schemas.microsoft.com/office/drawing/2014/main" id="{00000000-0008-0000-0400-00002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3" name="Line 54">
          <a:extLst>
            <a:ext uri="{FF2B5EF4-FFF2-40B4-BE49-F238E27FC236}">
              <a16:creationId xmlns:a16="http://schemas.microsoft.com/office/drawing/2014/main" id="{00000000-0008-0000-0400-00002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7" name="Line 62">
          <a:extLst>
            <a:ext uri="{FF2B5EF4-FFF2-40B4-BE49-F238E27FC236}">
              <a16:creationId xmlns:a16="http://schemas.microsoft.com/office/drawing/2014/main" id="{00000000-0008-0000-0400-00002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8" name="Line 63">
          <a:extLst>
            <a:ext uri="{FF2B5EF4-FFF2-40B4-BE49-F238E27FC236}">
              <a16:creationId xmlns:a16="http://schemas.microsoft.com/office/drawing/2014/main" id="{00000000-0008-0000-0400-00002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41" name="Line 71">
          <a:extLst>
            <a:ext uri="{FF2B5EF4-FFF2-40B4-BE49-F238E27FC236}">
              <a16:creationId xmlns:a16="http://schemas.microsoft.com/office/drawing/2014/main" id="{00000000-0008-0000-0400-00002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42" name="Line 72">
          <a:extLst>
            <a:ext uri="{FF2B5EF4-FFF2-40B4-BE49-F238E27FC236}">
              <a16:creationId xmlns:a16="http://schemas.microsoft.com/office/drawing/2014/main" id="{00000000-0008-0000-0400-00002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 name="Line 39">
          <a:extLst>
            <a:ext uri="{FF2B5EF4-FFF2-40B4-BE49-F238E27FC236}">
              <a16:creationId xmlns:a16="http://schemas.microsoft.com/office/drawing/2014/main" id="{00000000-0008-0000-04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 name="Line 40">
          <a:extLst>
            <a:ext uri="{FF2B5EF4-FFF2-40B4-BE49-F238E27FC236}">
              <a16:creationId xmlns:a16="http://schemas.microsoft.com/office/drawing/2014/main" id="{00000000-0008-0000-04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 name="Line 44">
          <a:extLst>
            <a:ext uri="{FF2B5EF4-FFF2-40B4-BE49-F238E27FC236}">
              <a16:creationId xmlns:a16="http://schemas.microsoft.com/office/drawing/2014/main" id="{00000000-0008-0000-04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 name="Line 45">
          <a:extLst>
            <a:ext uri="{FF2B5EF4-FFF2-40B4-BE49-F238E27FC236}">
              <a16:creationId xmlns:a16="http://schemas.microsoft.com/office/drawing/2014/main" id="{00000000-0008-0000-04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 name="Line 53">
          <a:extLst>
            <a:ext uri="{FF2B5EF4-FFF2-40B4-BE49-F238E27FC236}">
              <a16:creationId xmlns:a16="http://schemas.microsoft.com/office/drawing/2014/main" id="{00000000-0008-0000-0400-00003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7" name="Line 54">
          <a:extLst>
            <a:ext uri="{FF2B5EF4-FFF2-40B4-BE49-F238E27FC236}">
              <a16:creationId xmlns:a16="http://schemas.microsoft.com/office/drawing/2014/main" id="{00000000-0008-0000-0400-00003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1" name="Line 62">
          <a:extLst>
            <a:ext uri="{FF2B5EF4-FFF2-40B4-BE49-F238E27FC236}">
              <a16:creationId xmlns:a16="http://schemas.microsoft.com/office/drawing/2014/main" id="{00000000-0008-0000-0400-00003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2" name="Line 63">
          <a:extLst>
            <a:ext uri="{FF2B5EF4-FFF2-40B4-BE49-F238E27FC236}">
              <a16:creationId xmlns:a16="http://schemas.microsoft.com/office/drawing/2014/main" id="{00000000-0008-0000-0400-00003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6" name="Line 71">
          <a:extLst>
            <a:ext uri="{FF2B5EF4-FFF2-40B4-BE49-F238E27FC236}">
              <a16:creationId xmlns:a16="http://schemas.microsoft.com/office/drawing/2014/main" id="{00000000-0008-0000-04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7" name="Line 72">
          <a:extLst>
            <a:ext uri="{FF2B5EF4-FFF2-40B4-BE49-F238E27FC236}">
              <a16:creationId xmlns:a16="http://schemas.microsoft.com/office/drawing/2014/main" id="{00000000-0008-0000-04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85" name="Line 39">
          <a:extLst>
            <a:ext uri="{FF2B5EF4-FFF2-40B4-BE49-F238E27FC236}">
              <a16:creationId xmlns:a16="http://schemas.microsoft.com/office/drawing/2014/main" id="{00000000-0008-0000-0400-00005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86" name="Line 40">
          <a:extLst>
            <a:ext uri="{FF2B5EF4-FFF2-40B4-BE49-F238E27FC236}">
              <a16:creationId xmlns:a16="http://schemas.microsoft.com/office/drawing/2014/main" id="{00000000-0008-0000-0400-00005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87" name="Line 44">
          <a:extLst>
            <a:ext uri="{FF2B5EF4-FFF2-40B4-BE49-F238E27FC236}">
              <a16:creationId xmlns:a16="http://schemas.microsoft.com/office/drawing/2014/main" id="{00000000-0008-0000-0400-00005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88" name="Line 45">
          <a:extLst>
            <a:ext uri="{FF2B5EF4-FFF2-40B4-BE49-F238E27FC236}">
              <a16:creationId xmlns:a16="http://schemas.microsoft.com/office/drawing/2014/main" id="{00000000-0008-0000-0400-00005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92" name="Line 53">
          <a:extLst>
            <a:ext uri="{FF2B5EF4-FFF2-40B4-BE49-F238E27FC236}">
              <a16:creationId xmlns:a16="http://schemas.microsoft.com/office/drawing/2014/main" id="{00000000-0008-0000-0400-00005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93" name="Line 54">
          <a:extLst>
            <a:ext uri="{FF2B5EF4-FFF2-40B4-BE49-F238E27FC236}">
              <a16:creationId xmlns:a16="http://schemas.microsoft.com/office/drawing/2014/main" id="{00000000-0008-0000-0400-00005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97" name="Line 62">
          <a:extLst>
            <a:ext uri="{FF2B5EF4-FFF2-40B4-BE49-F238E27FC236}">
              <a16:creationId xmlns:a16="http://schemas.microsoft.com/office/drawing/2014/main" id="{00000000-0008-0000-0400-00006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98" name="Line 63">
          <a:extLst>
            <a:ext uri="{FF2B5EF4-FFF2-40B4-BE49-F238E27FC236}">
              <a16:creationId xmlns:a16="http://schemas.microsoft.com/office/drawing/2014/main" id="{00000000-0008-0000-0400-00006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02" name="Line 71">
          <a:extLst>
            <a:ext uri="{FF2B5EF4-FFF2-40B4-BE49-F238E27FC236}">
              <a16:creationId xmlns:a16="http://schemas.microsoft.com/office/drawing/2014/main" id="{00000000-0008-0000-0400-00006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03" name="Line 72">
          <a:extLst>
            <a:ext uri="{FF2B5EF4-FFF2-40B4-BE49-F238E27FC236}">
              <a16:creationId xmlns:a16="http://schemas.microsoft.com/office/drawing/2014/main" id="{00000000-0008-0000-0400-00006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14</xdr:row>
      <xdr:rowOff>57150</xdr:rowOff>
    </xdr:from>
    <xdr:to>
      <xdr:col>91</xdr:col>
      <xdr:colOff>0</xdr:colOff>
      <xdr:row>17</xdr:row>
      <xdr:rowOff>0</xdr:rowOff>
    </xdr:to>
    <xdr:grpSp>
      <xdr:nvGrpSpPr>
        <xdr:cNvPr id="114" name="グループ化 1">
          <a:extLst>
            <a:ext uri="{FF2B5EF4-FFF2-40B4-BE49-F238E27FC236}">
              <a16:creationId xmlns:a16="http://schemas.microsoft.com/office/drawing/2014/main" id="{00000000-0008-0000-0400-000072000000}"/>
            </a:ext>
          </a:extLst>
        </xdr:cNvPr>
        <xdr:cNvGrpSpPr>
          <a:grpSpLocks/>
        </xdr:cNvGrpSpPr>
      </xdr:nvGrpSpPr>
      <xdr:grpSpPr bwMode="auto">
        <a:xfrm>
          <a:off x="9982200" y="2470150"/>
          <a:ext cx="1333500" cy="247650"/>
          <a:chOff x="9715500" y="3148853"/>
          <a:chExt cx="1311088" cy="257735"/>
        </a:xfrm>
      </xdr:grpSpPr>
      <xdr:sp macro="" textlink="">
        <xdr:nvSpPr>
          <xdr:cNvPr id="115" name="Line 37">
            <a:extLst>
              <a:ext uri="{FF2B5EF4-FFF2-40B4-BE49-F238E27FC236}">
                <a16:creationId xmlns:a16="http://schemas.microsoft.com/office/drawing/2014/main" id="{00000000-0008-0000-0400-00007300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6" name="Line 37">
            <a:extLst>
              <a:ext uri="{FF2B5EF4-FFF2-40B4-BE49-F238E27FC236}">
                <a16:creationId xmlns:a16="http://schemas.microsoft.com/office/drawing/2014/main" id="{00000000-0008-0000-0400-00007400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7" name="Line 37">
            <a:extLst>
              <a:ext uri="{FF2B5EF4-FFF2-40B4-BE49-F238E27FC236}">
                <a16:creationId xmlns:a16="http://schemas.microsoft.com/office/drawing/2014/main" id="{00000000-0008-0000-0400-000075000000}"/>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123" name="Line 39">
          <a:extLst>
            <a:ext uri="{FF2B5EF4-FFF2-40B4-BE49-F238E27FC236}">
              <a16:creationId xmlns:a16="http://schemas.microsoft.com/office/drawing/2014/main" id="{00000000-0008-0000-04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4" name="Line 40">
          <a:extLst>
            <a:ext uri="{FF2B5EF4-FFF2-40B4-BE49-F238E27FC236}">
              <a16:creationId xmlns:a16="http://schemas.microsoft.com/office/drawing/2014/main" id="{00000000-0008-0000-04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5" name="Line 44">
          <a:extLst>
            <a:ext uri="{FF2B5EF4-FFF2-40B4-BE49-F238E27FC236}">
              <a16:creationId xmlns:a16="http://schemas.microsoft.com/office/drawing/2014/main" id="{00000000-0008-0000-04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6" name="Line 45">
          <a:extLst>
            <a:ext uri="{FF2B5EF4-FFF2-40B4-BE49-F238E27FC236}">
              <a16:creationId xmlns:a16="http://schemas.microsoft.com/office/drawing/2014/main" id="{00000000-0008-0000-04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0" name="Line 53">
          <a:extLst>
            <a:ext uri="{FF2B5EF4-FFF2-40B4-BE49-F238E27FC236}">
              <a16:creationId xmlns:a16="http://schemas.microsoft.com/office/drawing/2014/main" id="{00000000-0008-0000-0400-00008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1" name="Line 54">
          <a:extLst>
            <a:ext uri="{FF2B5EF4-FFF2-40B4-BE49-F238E27FC236}">
              <a16:creationId xmlns:a16="http://schemas.microsoft.com/office/drawing/2014/main" id="{00000000-0008-0000-0400-00008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5" name="Line 62">
          <a:extLst>
            <a:ext uri="{FF2B5EF4-FFF2-40B4-BE49-F238E27FC236}">
              <a16:creationId xmlns:a16="http://schemas.microsoft.com/office/drawing/2014/main" id="{00000000-0008-0000-0400-00008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6" name="Line 63">
          <a:extLst>
            <a:ext uri="{FF2B5EF4-FFF2-40B4-BE49-F238E27FC236}">
              <a16:creationId xmlns:a16="http://schemas.microsoft.com/office/drawing/2014/main" id="{00000000-0008-0000-04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9" name="Line 71">
          <a:extLst>
            <a:ext uri="{FF2B5EF4-FFF2-40B4-BE49-F238E27FC236}">
              <a16:creationId xmlns:a16="http://schemas.microsoft.com/office/drawing/2014/main" id="{00000000-0008-0000-04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0" name="Line 72">
          <a:extLst>
            <a:ext uri="{FF2B5EF4-FFF2-40B4-BE49-F238E27FC236}">
              <a16:creationId xmlns:a16="http://schemas.microsoft.com/office/drawing/2014/main" id="{00000000-0008-0000-04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5" name="Line 34">
          <a:extLst>
            <a:ext uri="{FF2B5EF4-FFF2-40B4-BE49-F238E27FC236}">
              <a16:creationId xmlns:a16="http://schemas.microsoft.com/office/drawing/2014/main" id="{00000000-0008-0000-0400-00009B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6" name="Line 35">
          <a:extLst>
            <a:ext uri="{FF2B5EF4-FFF2-40B4-BE49-F238E27FC236}">
              <a16:creationId xmlns:a16="http://schemas.microsoft.com/office/drawing/2014/main" id="{00000000-0008-0000-0400-00009C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57" name="Line 39">
          <a:extLst>
            <a:ext uri="{FF2B5EF4-FFF2-40B4-BE49-F238E27FC236}">
              <a16:creationId xmlns:a16="http://schemas.microsoft.com/office/drawing/2014/main" id="{00000000-0008-0000-0400-00009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58" name="Line 40">
          <a:extLst>
            <a:ext uri="{FF2B5EF4-FFF2-40B4-BE49-F238E27FC236}">
              <a16:creationId xmlns:a16="http://schemas.microsoft.com/office/drawing/2014/main" id="{00000000-0008-0000-0400-00009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59" name="Line 44">
          <a:extLst>
            <a:ext uri="{FF2B5EF4-FFF2-40B4-BE49-F238E27FC236}">
              <a16:creationId xmlns:a16="http://schemas.microsoft.com/office/drawing/2014/main" id="{00000000-0008-0000-0400-00009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60" name="Line 45">
          <a:extLst>
            <a:ext uri="{FF2B5EF4-FFF2-40B4-BE49-F238E27FC236}">
              <a16:creationId xmlns:a16="http://schemas.microsoft.com/office/drawing/2014/main" id="{00000000-0008-0000-0400-0000A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64" name="Line 53">
          <a:extLst>
            <a:ext uri="{FF2B5EF4-FFF2-40B4-BE49-F238E27FC236}">
              <a16:creationId xmlns:a16="http://schemas.microsoft.com/office/drawing/2014/main" id="{00000000-0008-0000-0400-0000A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65" name="Line 54">
          <a:extLst>
            <a:ext uri="{FF2B5EF4-FFF2-40B4-BE49-F238E27FC236}">
              <a16:creationId xmlns:a16="http://schemas.microsoft.com/office/drawing/2014/main" id="{00000000-0008-0000-0400-0000A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69" name="Line 62">
          <a:extLst>
            <a:ext uri="{FF2B5EF4-FFF2-40B4-BE49-F238E27FC236}">
              <a16:creationId xmlns:a16="http://schemas.microsoft.com/office/drawing/2014/main" id="{00000000-0008-0000-0400-0000A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0" name="Line 63">
          <a:extLst>
            <a:ext uri="{FF2B5EF4-FFF2-40B4-BE49-F238E27FC236}">
              <a16:creationId xmlns:a16="http://schemas.microsoft.com/office/drawing/2014/main" id="{00000000-0008-0000-0400-0000A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3" name="Line 71">
          <a:extLst>
            <a:ext uri="{FF2B5EF4-FFF2-40B4-BE49-F238E27FC236}">
              <a16:creationId xmlns:a16="http://schemas.microsoft.com/office/drawing/2014/main" id="{00000000-0008-0000-0400-0000A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4" name="Line 72">
          <a:extLst>
            <a:ext uri="{FF2B5EF4-FFF2-40B4-BE49-F238E27FC236}">
              <a16:creationId xmlns:a16="http://schemas.microsoft.com/office/drawing/2014/main" id="{00000000-0008-0000-0400-0000A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187" name="Line 4">
          <a:extLst>
            <a:ext uri="{FF2B5EF4-FFF2-40B4-BE49-F238E27FC236}">
              <a16:creationId xmlns:a16="http://schemas.microsoft.com/office/drawing/2014/main" id="{00000000-0008-0000-0400-0000BB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188" name="Line 5">
          <a:extLst>
            <a:ext uri="{FF2B5EF4-FFF2-40B4-BE49-F238E27FC236}">
              <a16:creationId xmlns:a16="http://schemas.microsoft.com/office/drawing/2014/main" id="{00000000-0008-0000-0400-0000BC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189" name="Line 6">
          <a:extLst>
            <a:ext uri="{FF2B5EF4-FFF2-40B4-BE49-F238E27FC236}">
              <a16:creationId xmlns:a16="http://schemas.microsoft.com/office/drawing/2014/main" id="{00000000-0008-0000-0400-0000BD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190" name="Line 7">
          <a:extLst>
            <a:ext uri="{FF2B5EF4-FFF2-40B4-BE49-F238E27FC236}">
              <a16:creationId xmlns:a16="http://schemas.microsoft.com/office/drawing/2014/main" id="{00000000-0008-0000-0400-0000BE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191" name="Line 8">
          <a:extLst>
            <a:ext uri="{FF2B5EF4-FFF2-40B4-BE49-F238E27FC236}">
              <a16:creationId xmlns:a16="http://schemas.microsoft.com/office/drawing/2014/main" id="{00000000-0008-0000-0400-0000BF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92" name="Line 11">
          <a:extLst>
            <a:ext uri="{FF2B5EF4-FFF2-40B4-BE49-F238E27FC236}">
              <a16:creationId xmlns:a16="http://schemas.microsoft.com/office/drawing/2014/main" id="{00000000-0008-0000-0400-0000C0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93" name="Line 12">
          <a:extLst>
            <a:ext uri="{FF2B5EF4-FFF2-40B4-BE49-F238E27FC236}">
              <a16:creationId xmlns:a16="http://schemas.microsoft.com/office/drawing/2014/main" id="{00000000-0008-0000-0400-0000C1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94" name="Line 13">
          <a:extLst>
            <a:ext uri="{FF2B5EF4-FFF2-40B4-BE49-F238E27FC236}">
              <a16:creationId xmlns:a16="http://schemas.microsoft.com/office/drawing/2014/main" id="{00000000-0008-0000-0400-0000C2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95" name="Line 14">
          <a:extLst>
            <a:ext uri="{FF2B5EF4-FFF2-40B4-BE49-F238E27FC236}">
              <a16:creationId xmlns:a16="http://schemas.microsoft.com/office/drawing/2014/main" id="{00000000-0008-0000-0400-0000C3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96" name="Line 15">
          <a:extLst>
            <a:ext uri="{FF2B5EF4-FFF2-40B4-BE49-F238E27FC236}">
              <a16:creationId xmlns:a16="http://schemas.microsoft.com/office/drawing/2014/main" id="{00000000-0008-0000-0400-0000C4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97" name="Line 16">
          <a:extLst>
            <a:ext uri="{FF2B5EF4-FFF2-40B4-BE49-F238E27FC236}">
              <a16:creationId xmlns:a16="http://schemas.microsoft.com/office/drawing/2014/main" id="{00000000-0008-0000-0400-0000C5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98" name="Line 34">
          <a:extLst>
            <a:ext uri="{FF2B5EF4-FFF2-40B4-BE49-F238E27FC236}">
              <a16:creationId xmlns:a16="http://schemas.microsoft.com/office/drawing/2014/main" id="{00000000-0008-0000-0400-0000C6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99" name="Line 35">
          <a:extLst>
            <a:ext uri="{FF2B5EF4-FFF2-40B4-BE49-F238E27FC236}">
              <a16:creationId xmlns:a16="http://schemas.microsoft.com/office/drawing/2014/main" id="{00000000-0008-0000-0400-0000C7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0" name="Line 39">
          <a:extLst>
            <a:ext uri="{FF2B5EF4-FFF2-40B4-BE49-F238E27FC236}">
              <a16:creationId xmlns:a16="http://schemas.microsoft.com/office/drawing/2014/main" id="{00000000-0008-0000-0400-0000C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1" name="Line 40">
          <a:extLst>
            <a:ext uri="{FF2B5EF4-FFF2-40B4-BE49-F238E27FC236}">
              <a16:creationId xmlns:a16="http://schemas.microsoft.com/office/drawing/2014/main" id="{00000000-0008-0000-0400-0000C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2" name="Line 44">
          <a:extLst>
            <a:ext uri="{FF2B5EF4-FFF2-40B4-BE49-F238E27FC236}">
              <a16:creationId xmlns:a16="http://schemas.microsoft.com/office/drawing/2014/main" id="{00000000-0008-0000-0400-0000C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3" name="Line 45">
          <a:extLst>
            <a:ext uri="{FF2B5EF4-FFF2-40B4-BE49-F238E27FC236}">
              <a16:creationId xmlns:a16="http://schemas.microsoft.com/office/drawing/2014/main" id="{00000000-0008-0000-0400-0000C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7" name="Line 53">
          <a:extLst>
            <a:ext uri="{FF2B5EF4-FFF2-40B4-BE49-F238E27FC236}">
              <a16:creationId xmlns:a16="http://schemas.microsoft.com/office/drawing/2014/main" id="{00000000-0008-0000-0400-0000C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8" name="Line 54">
          <a:extLst>
            <a:ext uri="{FF2B5EF4-FFF2-40B4-BE49-F238E27FC236}">
              <a16:creationId xmlns:a16="http://schemas.microsoft.com/office/drawing/2014/main" id="{00000000-0008-0000-0400-0000D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2" name="Line 62">
          <a:extLst>
            <a:ext uri="{FF2B5EF4-FFF2-40B4-BE49-F238E27FC236}">
              <a16:creationId xmlns:a16="http://schemas.microsoft.com/office/drawing/2014/main" id="{00000000-0008-0000-0400-0000D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3" name="Line 63">
          <a:extLst>
            <a:ext uri="{FF2B5EF4-FFF2-40B4-BE49-F238E27FC236}">
              <a16:creationId xmlns:a16="http://schemas.microsoft.com/office/drawing/2014/main" id="{00000000-0008-0000-0400-0000D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6" name="Line 71">
          <a:extLst>
            <a:ext uri="{FF2B5EF4-FFF2-40B4-BE49-F238E27FC236}">
              <a16:creationId xmlns:a16="http://schemas.microsoft.com/office/drawing/2014/main" id="{00000000-0008-0000-0400-0000D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7" name="Line 72">
          <a:extLst>
            <a:ext uri="{FF2B5EF4-FFF2-40B4-BE49-F238E27FC236}">
              <a16:creationId xmlns:a16="http://schemas.microsoft.com/office/drawing/2014/main" id="{00000000-0008-0000-0400-0000D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2" name="Line 39">
          <a:extLst>
            <a:ext uri="{FF2B5EF4-FFF2-40B4-BE49-F238E27FC236}">
              <a16:creationId xmlns:a16="http://schemas.microsoft.com/office/drawing/2014/main" id="{00000000-0008-0000-04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3" name="Line 40">
          <a:extLst>
            <a:ext uri="{FF2B5EF4-FFF2-40B4-BE49-F238E27FC236}">
              <a16:creationId xmlns:a16="http://schemas.microsoft.com/office/drawing/2014/main" id="{00000000-0008-0000-04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4" name="Line 44">
          <a:extLst>
            <a:ext uri="{FF2B5EF4-FFF2-40B4-BE49-F238E27FC236}">
              <a16:creationId xmlns:a16="http://schemas.microsoft.com/office/drawing/2014/main" id="{00000000-0008-0000-04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5" name="Line 45">
          <a:extLst>
            <a:ext uri="{FF2B5EF4-FFF2-40B4-BE49-F238E27FC236}">
              <a16:creationId xmlns:a16="http://schemas.microsoft.com/office/drawing/2014/main" id="{00000000-0008-0000-04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9" name="Line 53">
          <a:extLst>
            <a:ext uri="{FF2B5EF4-FFF2-40B4-BE49-F238E27FC236}">
              <a16:creationId xmlns:a16="http://schemas.microsoft.com/office/drawing/2014/main" id="{00000000-0008-0000-04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0" name="Line 54">
          <a:extLst>
            <a:ext uri="{FF2B5EF4-FFF2-40B4-BE49-F238E27FC236}">
              <a16:creationId xmlns:a16="http://schemas.microsoft.com/office/drawing/2014/main" id="{00000000-0008-0000-04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4" name="Line 62">
          <a:extLst>
            <a:ext uri="{FF2B5EF4-FFF2-40B4-BE49-F238E27FC236}">
              <a16:creationId xmlns:a16="http://schemas.microsoft.com/office/drawing/2014/main" id="{00000000-0008-0000-04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5" name="Line 63">
          <a:extLst>
            <a:ext uri="{FF2B5EF4-FFF2-40B4-BE49-F238E27FC236}">
              <a16:creationId xmlns:a16="http://schemas.microsoft.com/office/drawing/2014/main" id="{00000000-0008-0000-04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9" name="Line 71">
          <a:extLst>
            <a:ext uri="{FF2B5EF4-FFF2-40B4-BE49-F238E27FC236}">
              <a16:creationId xmlns:a16="http://schemas.microsoft.com/office/drawing/2014/main" id="{00000000-0008-0000-04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40" name="Line 72">
          <a:extLst>
            <a:ext uri="{FF2B5EF4-FFF2-40B4-BE49-F238E27FC236}">
              <a16:creationId xmlns:a16="http://schemas.microsoft.com/office/drawing/2014/main" id="{00000000-0008-0000-04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8" name="Line 39">
          <a:extLst>
            <a:ext uri="{FF2B5EF4-FFF2-40B4-BE49-F238E27FC236}">
              <a16:creationId xmlns:a16="http://schemas.microsoft.com/office/drawing/2014/main" id="{00000000-0008-0000-0400-00000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9" name="Line 40">
          <a:extLst>
            <a:ext uri="{FF2B5EF4-FFF2-40B4-BE49-F238E27FC236}">
              <a16:creationId xmlns:a16="http://schemas.microsoft.com/office/drawing/2014/main" id="{00000000-0008-0000-0400-000003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0" name="Line 44">
          <a:extLst>
            <a:ext uri="{FF2B5EF4-FFF2-40B4-BE49-F238E27FC236}">
              <a16:creationId xmlns:a16="http://schemas.microsoft.com/office/drawing/2014/main" id="{00000000-0008-0000-0400-000004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1" name="Line 45">
          <a:extLst>
            <a:ext uri="{FF2B5EF4-FFF2-40B4-BE49-F238E27FC236}">
              <a16:creationId xmlns:a16="http://schemas.microsoft.com/office/drawing/2014/main" id="{00000000-0008-0000-04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5" name="Line 53">
          <a:extLst>
            <a:ext uri="{FF2B5EF4-FFF2-40B4-BE49-F238E27FC236}">
              <a16:creationId xmlns:a16="http://schemas.microsoft.com/office/drawing/2014/main" id="{00000000-0008-0000-0400-000009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6" name="Line 54">
          <a:extLst>
            <a:ext uri="{FF2B5EF4-FFF2-40B4-BE49-F238E27FC236}">
              <a16:creationId xmlns:a16="http://schemas.microsoft.com/office/drawing/2014/main" id="{00000000-0008-0000-04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0" name="Line 62">
          <a:extLst>
            <a:ext uri="{FF2B5EF4-FFF2-40B4-BE49-F238E27FC236}">
              <a16:creationId xmlns:a16="http://schemas.microsoft.com/office/drawing/2014/main" id="{00000000-0008-0000-04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1" name="Line 63">
          <a:extLst>
            <a:ext uri="{FF2B5EF4-FFF2-40B4-BE49-F238E27FC236}">
              <a16:creationId xmlns:a16="http://schemas.microsoft.com/office/drawing/2014/main" id="{00000000-0008-0000-04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5" name="Line 71">
          <a:extLst>
            <a:ext uri="{FF2B5EF4-FFF2-40B4-BE49-F238E27FC236}">
              <a16:creationId xmlns:a16="http://schemas.microsoft.com/office/drawing/2014/main" id="{00000000-0008-0000-0400-000013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6" name="Line 72">
          <a:extLst>
            <a:ext uri="{FF2B5EF4-FFF2-40B4-BE49-F238E27FC236}">
              <a16:creationId xmlns:a16="http://schemas.microsoft.com/office/drawing/2014/main" id="{00000000-0008-0000-0400-000014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0" name="Line 39">
          <a:extLst>
            <a:ext uri="{FF2B5EF4-FFF2-40B4-BE49-F238E27FC236}">
              <a16:creationId xmlns:a16="http://schemas.microsoft.com/office/drawing/2014/main" id="{00000000-0008-0000-0400-00002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1" name="Line 40">
          <a:extLst>
            <a:ext uri="{FF2B5EF4-FFF2-40B4-BE49-F238E27FC236}">
              <a16:creationId xmlns:a16="http://schemas.microsoft.com/office/drawing/2014/main" id="{00000000-0008-0000-0400-000023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2" name="Line 44">
          <a:extLst>
            <a:ext uri="{FF2B5EF4-FFF2-40B4-BE49-F238E27FC236}">
              <a16:creationId xmlns:a16="http://schemas.microsoft.com/office/drawing/2014/main" id="{00000000-0008-0000-0400-000024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3" name="Line 45">
          <a:extLst>
            <a:ext uri="{FF2B5EF4-FFF2-40B4-BE49-F238E27FC236}">
              <a16:creationId xmlns:a16="http://schemas.microsoft.com/office/drawing/2014/main" id="{00000000-0008-0000-0400-00002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7" name="Line 53">
          <a:extLst>
            <a:ext uri="{FF2B5EF4-FFF2-40B4-BE49-F238E27FC236}">
              <a16:creationId xmlns:a16="http://schemas.microsoft.com/office/drawing/2014/main" id="{00000000-0008-0000-0400-000029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8" name="Line 54">
          <a:extLst>
            <a:ext uri="{FF2B5EF4-FFF2-40B4-BE49-F238E27FC236}">
              <a16:creationId xmlns:a16="http://schemas.microsoft.com/office/drawing/2014/main" id="{00000000-0008-0000-0400-00002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2" name="Line 62">
          <a:extLst>
            <a:ext uri="{FF2B5EF4-FFF2-40B4-BE49-F238E27FC236}">
              <a16:creationId xmlns:a16="http://schemas.microsoft.com/office/drawing/2014/main" id="{00000000-0008-0000-0400-00002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3" name="Line 63">
          <a:extLst>
            <a:ext uri="{FF2B5EF4-FFF2-40B4-BE49-F238E27FC236}">
              <a16:creationId xmlns:a16="http://schemas.microsoft.com/office/drawing/2014/main" id="{00000000-0008-0000-0400-00002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6" name="Line 71">
          <a:extLst>
            <a:ext uri="{FF2B5EF4-FFF2-40B4-BE49-F238E27FC236}">
              <a16:creationId xmlns:a16="http://schemas.microsoft.com/office/drawing/2014/main" id="{00000000-0008-0000-0400-00003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7" name="Line 72">
          <a:extLst>
            <a:ext uri="{FF2B5EF4-FFF2-40B4-BE49-F238E27FC236}">
              <a16:creationId xmlns:a16="http://schemas.microsoft.com/office/drawing/2014/main" id="{00000000-0008-0000-0400-000033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327" name="Line 4">
          <a:extLst>
            <a:ext uri="{FF2B5EF4-FFF2-40B4-BE49-F238E27FC236}">
              <a16:creationId xmlns:a16="http://schemas.microsoft.com/office/drawing/2014/main" id="{00000000-0008-0000-0400-00004701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328" name="Line 5">
          <a:extLst>
            <a:ext uri="{FF2B5EF4-FFF2-40B4-BE49-F238E27FC236}">
              <a16:creationId xmlns:a16="http://schemas.microsoft.com/office/drawing/2014/main" id="{00000000-0008-0000-0400-00004801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329" name="Line 6">
          <a:extLst>
            <a:ext uri="{FF2B5EF4-FFF2-40B4-BE49-F238E27FC236}">
              <a16:creationId xmlns:a16="http://schemas.microsoft.com/office/drawing/2014/main" id="{00000000-0008-0000-0400-00004901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330" name="Line 7">
          <a:extLst>
            <a:ext uri="{FF2B5EF4-FFF2-40B4-BE49-F238E27FC236}">
              <a16:creationId xmlns:a16="http://schemas.microsoft.com/office/drawing/2014/main" id="{00000000-0008-0000-0400-00004A01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331" name="Line 8">
          <a:extLst>
            <a:ext uri="{FF2B5EF4-FFF2-40B4-BE49-F238E27FC236}">
              <a16:creationId xmlns:a16="http://schemas.microsoft.com/office/drawing/2014/main" id="{00000000-0008-0000-0400-00004B01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332" name="Line 11">
          <a:extLst>
            <a:ext uri="{FF2B5EF4-FFF2-40B4-BE49-F238E27FC236}">
              <a16:creationId xmlns:a16="http://schemas.microsoft.com/office/drawing/2014/main" id="{00000000-0008-0000-0400-00004C01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333" name="Line 12">
          <a:extLst>
            <a:ext uri="{FF2B5EF4-FFF2-40B4-BE49-F238E27FC236}">
              <a16:creationId xmlns:a16="http://schemas.microsoft.com/office/drawing/2014/main" id="{00000000-0008-0000-0400-00004D01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334" name="Line 13">
          <a:extLst>
            <a:ext uri="{FF2B5EF4-FFF2-40B4-BE49-F238E27FC236}">
              <a16:creationId xmlns:a16="http://schemas.microsoft.com/office/drawing/2014/main" id="{00000000-0008-0000-0400-00004E01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335" name="Line 14">
          <a:extLst>
            <a:ext uri="{FF2B5EF4-FFF2-40B4-BE49-F238E27FC236}">
              <a16:creationId xmlns:a16="http://schemas.microsoft.com/office/drawing/2014/main" id="{00000000-0008-0000-0400-00004F01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336" name="Line 15">
          <a:extLst>
            <a:ext uri="{FF2B5EF4-FFF2-40B4-BE49-F238E27FC236}">
              <a16:creationId xmlns:a16="http://schemas.microsoft.com/office/drawing/2014/main" id="{00000000-0008-0000-0400-00005001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337" name="Line 16">
          <a:extLst>
            <a:ext uri="{FF2B5EF4-FFF2-40B4-BE49-F238E27FC236}">
              <a16:creationId xmlns:a16="http://schemas.microsoft.com/office/drawing/2014/main" id="{00000000-0008-0000-0400-00005101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338" name="Line 34">
          <a:extLst>
            <a:ext uri="{FF2B5EF4-FFF2-40B4-BE49-F238E27FC236}">
              <a16:creationId xmlns:a16="http://schemas.microsoft.com/office/drawing/2014/main" id="{00000000-0008-0000-0400-00005201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339" name="Line 35">
          <a:extLst>
            <a:ext uri="{FF2B5EF4-FFF2-40B4-BE49-F238E27FC236}">
              <a16:creationId xmlns:a16="http://schemas.microsoft.com/office/drawing/2014/main" id="{00000000-0008-0000-0400-00005301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0" name="Line 39">
          <a:extLst>
            <a:ext uri="{FF2B5EF4-FFF2-40B4-BE49-F238E27FC236}">
              <a16:creationId xmlns:a16="http://schemas.microsoft.com/office/drawing/2014/main" id="{00000000-0008-0000-0400-000054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1" name="Line 40">
          <a:extLst>
            <a:ext uri="{FF2B5EF4-FFF2-40B4-BE49-F238E27FC236}">
              <a16:creationId xmlns:a16="http://schemas.microsoft.com/office/drawing/2014/main" id="{00000000-0008-0000-0400-000055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2" name="Line 44">
          <a:extLst>
            <a:ext uri="{FF2B5EF4-FFF2-40B4-BE49-F238E27FC236}">
              <a16:creationId xmlns:a16="http://schemas.microsoft.com/office/drawing/2014/main" id="{00000000-0008-0000-0400-000056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3" name="Line 45">
          <a:extLst>
            <a:ext uri="{FF2B5EF4-FFF2-40B4-BE49-F238E27FC236}">
              <a16:creationId xmlns:a16="http://schemas.microsoft.com/office/drawing/2014/main" id="{00000000-0008-0000-0400-000057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4" name="Line 53">
          <a:extLst>
            <a:ext uri="{FF2B5EF4-FFF2-40B4-BE49-F238E27FC236}">
              <a16:creationId xmlns:a16="http://schemas.microsoft.com/office/drawing/2014/main" id="{00000000-0008-0000-0400-000058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5" name="Line 54">
          <a:extLst>
            <a:ext uri="{FF2B5EF4-FFF2-40B4-BE49-F238E27FC236}">
              <a16:creationId xmlns:a16="http://schemas.microsoft.com/office/drawing/2014/main" id="{00000000-0008-0000-0400-000059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6" name="Line 62">
          <a:extLst>
            <a:ext uri="{FF2B5EF4-FFF2-40B4-BE49-F238E27FC236}">
              <a16:creationId xmlns:a16="http://schemas.microsoft.com/office/drawing/2014/main" id="{00000000-0008-0000-0400-00005A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7" name="Line 63">
          <a:extLst>
            <a:ext uri="{FF2B5EF4-FFF2-40B4-BE49-F238E27FC236}">
              <a16:creationId xmlns:a16="http://schemas.microsoft.com/office/drawing/2014/main" id="{00000000-0008-0000-0400-00005B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8" name="Line 71">
          <a:extLst>
            <a:ext uri="{FF2B5EF4-FFF2-40B4-BE49-F238E27FC236}">
              <a16:creationId xmlns:a16="http://schemas.microsoft.com/office/drawing/2014/main" id="{00000000-0008-0000-0400-00005C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349" name="Line 72">
          <a:extLst>
            <a:ext uri="{FF2B5EF4-FFF2-40B4-BE49-F238E27FC236}">
              <a16:creationId xmlns:a16="http://schemas.microsoft.com/office/drawing/2014/main" id="{00000000-0008-0000-0400-00005D01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0" name="Line 39">
          <a:extLst>
            <a:ext uri="{FF2B5EF4-FFF2-40B4-BE49-F238E27FC236}">
              <a16:creationId xmlns:a16="http://schemas.microsoft.com/office/drawing/2014/main" id="{00000000-0008-0000-0400-00005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1" name="Line 40">
          <a:extLst>
            <a:ext uri="{FF2B5EF4-FFF2-40B4-BE49-F238E27FC236}">
              <a16:creationId xmlns:a16="http://schemas.microsoft.com/office/drawing/2014/main" id="{00000000-0008-0000-0400-00005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2" name="Line 44">
          <a:extLst>
            <a:ext uri="{FF2B5EF4-FFF2-40B4-BE49-F238E27FC236}">
              <a16:creationId xmlns:a16="http://schemas.microsoft.com/office/drawing/2014/main" id="{00000000-0008-0000-0400-00006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3" name="Line 45">
          <a:extLst>
            <a:ext uri="{FF2B5EF4-FFF2-40B4-BE49-F238E27FC236}">
              <a16:creationId xmlns:a16="http://schemas.microsoft.com/office/drawing/2014/main" id="{00000000-0008-0000-0400-00006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7" name="Line 53">
          <a:extLst>
            <a:ext uri="{FF2B5EF4-FFF2-40B4-BE49-F238E27FC236}">
              <a16:creationId xmlns:a16="http://schemas.microsoft.com/office/drawing/2014/main" id="{00000000-0008-0000-0400-00006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8" name="Line 54">
          <a:extLst>
            <a:ext uri="{FF2B5EF4-FFF2-40B4-BE49-F238E27FC236}">
              <a16:creationId xmlns:a16="http://schemas.microsoft.com/office/drawing/2014/main" id="{00000000-0008-0000-0400-00006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2" name="Line 62">
          <a:extLst>
            <a:ext uri="{FF2B5EF4-FFF2-40B4-BE49-F238E27FC236}">
              <a16:creationId xmlns:a16="http://schemas.microsoft.com/office/drawing/2014/main" id="{00000000-0008-0000-0400-00006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3" name="Line 63">
          <a:extLst>
            <a:ext uri="{FF2B5EF4-FFF2-40B4-BE49-F238E27FC236}">
              <a16:creationId xmlns:a16="http://schemas.microsoft.com/office/drawing/2014/main" id="{00000000-0008-0000-0400-00006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7" name="Line 71">
          <a:extLst>
            <a:ext uri="{FF2B5EF4-FFF2-40B4-BE49-F238E27FC236}">
              <a16:creationId xmlns:a16="http://schemas.microsoft.com/office/drawing/2014/main" id="{00000000-0008-0000-0400-00006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8" name="Line 72">
          <a:extLst>
            <a:ext uri="{FF2B5EF4-FFF2-40B4-BE49-F238E27FC236}">
              <a16:creationId xmlns:a16="http://schemas.microsoft.com/office/drawing/2014/main" id="{00000000-0008-0000-0400-00007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3" name="Line 39">
          <a:extLst>
            <a:ext uri="{FF2B5EF4-FFF2-40B4-BE49-F238E27FC236}">
              <a16:creationId xmlns:a16="http://schemas.microsoft.com/office/drawing/2014/main" id="{00000000-0008-0000-0400-00007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4" name="Line 40">
          <a:extLst>
            <a:ext uri="{FF2B5EF4-FFF2-40B4-BE49-F238E27FC236}">
              <a16:creationId xmlns:a16="http://schemas.microsoft.com/office/drawing/2014/main" id="{00000000-0008-0000-0400-00008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5" name="Line 44">
          <a:extLst>
            <a:ext uri="{FF2B5EF4-FFF2-40B4-BE49-F238E27FC236}">
              <a16:creationId xmlns:a16="http://schemas.microsoft.com/office/drawing/2014/main" id="{00000000-0008-0000-0400-00008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6" name="Line 45">
          <a:extLst>
            <a:ext uri="{FF2B5EF4-FFF2-40B4-BE49-F238E27FC236}">
              <a16:creationId xmlns:a16="http://schemas.microsoft.com/office/drawing/2014/main" id="{00000000-0008-0000-0400-00008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0" name="Line 53">
          <a:extLst>
            <a:ext uri="{FF2B5EF4-FFF2-40B4-BE49-F238E27FC236}">
              <a16:creationId xmlns:a16="http://schemas.microsoft.com/office/drawing/2014/main" id="{00000000-0008-0000-0400-00008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1" name="Line 54">
          <a:extLst>
            <a:ext uri="{FF2B5EF4-FFF2-40B4-BE49-F238E27FC236}">
              <a16:creationId xmlns:a16="http://schemas.microsoft.com/office/drawing/2014/main" id="{00000000-0008-0000-0400-000087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5" name="Line 62">
          <a:extLst>
            <a:ext uri="{FF2B5EF4-FFF2-40B4-BE49-F238E27FC236}">
              <a16:creationId xmlns:a16="http://schemas.microsoft.com/office/drawing/2014/main" id="{00000000-0008-0000-0400-00008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6" name="Line 63">
          <a:extLst>
            <a:ext uri="{FF2B5EF4-FFF2-40B4-BE49-F238E27FC236}">
              <a16:creationId xmlns:a16="http://schemas.microsoft.com/office/drawing/2014/main" id="{00000000-0008-0000-0400-00008C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00" name="Line 71">
          <a:extLst>
            <a:ext uri="{FF2B5EF4-FFF2-40B4-BE49-F238E27FC236}">
              <a16:creationId xmlns:a16="http://schemas.microsoft.com/office/drawing/2014/main" id="{00000000-0008-0000-0400-00009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01" name="Line 72">
          <a:extLst>
            <a:ext uri="{FF2B5EF4-FFF2-40B4-BE49-F238E27FC236}">
              <a16:creationId xmlns:a16="http://schemas.microsoft.com/office/drawing/2014/main" id="{00000000-0008-0000-0400-00009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5" name="Line 39">
          <a:extLst>
            <a:ext uri="{FF2B5EF4-FFF2-40B4-BE49-F238E27FC236}">
              <a16:creationId xmlns:a16="http://schemas.microsoft.com/office/drawing/2014/main" id="{00000000-0008-0000-0400-00009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6" name="Line 40">
          <a:extLst>
            <a:ext uri="{FF2B5EF4-FFF2-40B4-BE49-F238E27FC236}">
              <a16:creationId xmlns:a16="http://schemas.microsoft.com/office/drawing/2014/main" id="{00000000-0008-0000-0400-0000A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7" name="Line 44">
          <a:extLst>
            <a:ext uri="{FF2B5EF4-FFF2-40B4-BE49-F238E27FC236}">
              <a16:creationId xmlns:a16="http://schemas.microsoft.com/office/drawing/2014/main" id="{00000000-0008-0000-0400-0000A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8" name="Line 45">
          <a:extLst>
            <a:ext uri="{FF2B5EF4-FFF2-40B4-BE49-F238E27FC236}">
              <a16:creationId xmlns:a16="http://schemas.microsoft.com/office/drawing/2014/main" id="{00000000-0008-0000-0400-0000A2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2" name="Line 53">
          <a:extLst>
            <a:ext uri="{FF2B5EF4-FFF2-40B4-BE49-F238E27FC236}">
              <a16:creationId xmlns:a16="http://schemas.microsoft.com/office/drawing/2014/main" id="{00000000-0008-0000-0400-0000A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3" name="Line 54">
          <a:extLst>
            <a:ext uri="{FF2B5EF4-FFF2-40B4-BE49-F238E27FC236}">
              <a16:creationId xmlns:a16="http://schemas.microsoft.com/office/drawing/2014/main" id="{00000000-0008-0000-0400-0000A7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7" name="Line 62">
          <a:extLst>
            <a:ext uri="{FF2B5EF4-FFF2-40B4-BE49-F238E27FC236}">
              <a16:creationId xmlns:a16="http://schemas.microsoft.com/office/drawing/2014/main" id="{00000000-0008-0000-0400-0000A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8" name="Line 63">
          <a:extLst>
            <a:ext uri="{FF2B5EF4-FFF2-40B4-BE49-F238E27FC236}">
              <a16:creationId xmlns:a16="http://schemas.microsoft.com/office/drawing/2014/main" id="{00000000-0008-0000-0400-0000AC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31" name="Line 71">
          <a:extLst>
            <a:ext uri="{FF2B5EF4-FFF2-40B4-BE49-F238E27FC236}">
              <a16:creationId xmlns:a16="http://schemas.microsoft.com/office/drawing/2014/main" id="{00000000-0008-0000-0400-0000A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32" name="Line 72">
          <a:extLst>
            <a:ext uri="{FF2B5EF4-FFF2-40B4-BE49-F238E27FC236}">
              <a16:creationId xmlns:a16="http://schemas.microsoft.com/office/drawing/2014/main" id="{00000000-0008-0000-0400-0000B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63500</xdr:colOff>
      <xdr:row>155</xdr:row>
      <xdr:rowOff>31750</xdr:rowOff>
    </xdr:from>
    <xdr:to>
      <xdr:col>23</xdr:col>
      <xdr:colOff>88927</xdr:colOff>
      <xdr:row>155</xdr:row>
      <xdr:rowOff>333447</xdr:rowOff>
    </xdr:to>
    <xdr:sp macro="" textlink="">
      <xdr:nvSpPr>
        <xdr:cNvPr id="294" name="Oval 1429">
          <a:extLst>
            <a:ext uri="{FF2B5EF4-FFF2-40B4-BE49-F238E27FC236}">
              <a16:creationId xmlns:a16="http://schemas.microsoft.com/office/drawing/2014/main" id="{00000000-0008-0000-0400-000026010000}"/>
            </a:ext>
          </a:extLst>
        </xdr:cNvPr>
        <xdr:cNvSpPr>
          <a:spLocks noChangeArrowheads="1"/>
        </xdr:cNvSpPr>
      </xdr:nvSpPr>
      <xdr:spPr bwMode="auto">
        <a:xfrm>
          <a:off x="2159000" y="338455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198</xdr:row>
      <xdr:rowOff>47625</xdr:rowOff>
    </xdr:from>
    <xdr:to>
      <xdr:col>23</xdr:col>
      <xdr:colOff>57177</xdr:colOff>
      <xdr:row>198</xdr:row>
      <xdr:rowOff>349322</xdr:rowOff>
    </xdr:to>
    <xdr:sp macro="" textlink="">
      <xdr:nvSpPr>
        <xdr:cNvPr id="295" name="Oval 1429">
          <a:extLst>
            <a:ext uri="{FF2B5EF4-FFF2-40B4-BE49-F238E27FC236}">
              <a16:creationId xmlns:a16="http://schemas.microsoft.com/office/drawing/2014/main" id="{00000000-0008-0000-0400-000027010000}"/>
            </a:ext>
          </a:extLst>
        </xdr:cNvPr>
        <xdr:cNvSpPr>
          <a:spLocks noChangeArrowheads="1"/>
        </xdr:cNvSpPr>
      </xdr:nvSpPr>
      <xdr:spPr bwMode="auto">
        <a:xfrm>
          <a:off x="2127250" y="504348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9" name="Line 39">
          <a:extLst>
            <a:ext uri="{FF2B5EF4-FFF2-40B4-BE49-F238E27FC236}">
              <a16:creationId xmlns:a16="http://schemas.microsoft.com/office/drawing/2014/main" id="{00000000-0008-0000-0400-00002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0" name="Line 40">
          <a:extLst>
            <a:ext uri="{FF2B5EF4-FFF2-40B4-BE49-F238E27FC236}">
              <a16:creationId xmlns:a16="http://schemas.microsoft.com/office/drawing/2014/main" id="{00000000-0008-0000-0400-00002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1" name="Line 44">
          <a:extLst>
            <a:ext uri="{FF2B5EF4-FFF2-40B4-BE49-F238E27FC236}">
              <a16:creationId xmlns:a16="http://schemas.microsoft.com/office/drawing/2014/main" id="{00000000-0008-0000-0400-00002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4" name="Line 45">
          <a:extLst>
            <a:ext uri="{FF2B5EF4-FFF2-40B4-BE49-F238E27FC236}">
              <a16:creationId xmlns:a16="http://schemas.microsoft.com/office/drawing/2014/main" id="{00000000-0008-0000-0400-00003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5" name="Line 53">
          <a:extLst>
            <a:ext uri="{FF2B5EF4-FFF2-40B4-BE49-F238E27FC236}">
              <a16:creationId xmlns:a16="http://schemas.microsoft.com/office/drawing/2014/main" id="{00000000-0008-0000-0400-00003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8" name="Line 54">
          <a:extLst>
            <a:ext uri="{FF2B5EF4-FFF2-40B4-BE49-F238E27FC236}">
              <a16:creationId xmlns:a16="http://schemas.microsoft.com/office/drawing/2014/main" id="{00000000-0008-0000-0400-00003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9" name="Line 62">
          <a:extLst>
            <a:ext uri="{FF2B5EF4-FFF2-40B4-BE49-F238E27FC236}">
              <a16:creationId xmlns:a16="http://schemas.microsoft.com/office/drawing/2014/main" id="{00000000-0008-0000-0400-00003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0" name="Line 63">
          <a:extLst>
            <a:ext uri="{FF2B5EF4-FFF2-40B4-BE49-F238E27FC236}">
              <a16:creationId xmlns:a16="http://schemas.microsoft.com/office/drawing/2014/main" id="{00000000-0008-0000-0400-00003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1" name="Line 71">
          <a:extLst>
            <a:ext uri="{FF2B5EF4-FFF2-40B4-BE49-F238E27FC236}">
              <a16:creationId xmlns:a16="http://schemas.microsoft.com/office/drawing/2014/main" id="{00000000-0008-0000-0400-00003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5" name="Line 72">
          <a:extLst>
            <a:ext uri="{FF2B5EF4-FFF2-40B4-BE49-F238E27FC236}">
              <a16:creationId xmlns:a16="http://schemas.microsoft.com/office/drawing/2014/main" id="{00000000-0008-0000-0400-00003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6" name="Line 39">
          <a:extLst>
            <a:ext uri="{FF2B5EF4-FFF2-40B4-BE49-F238E27FC236}">
              <a16:creationId xmlns:a16="http://schemas.microsoft.com/office/drawing/2014/main" id="{00000000-0008-0000-0400-00003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7" name="Line 40">
          <a:extLst>
            <a:ext uri="{FF2B5EF4-FFF2-40B4-BE49-F238E27FC236}">
              <a16:creationId xmlns:a16="http://schemas.microsoft.com/office/drawing/2014/main" id="{00000000-0008-0000-0400-00003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8" name="Line 44">
          <a:extLst>
            <a:ext uri="{FF2B5EF4-FFF2-40B4-BE49-F238E27FC236}">
              <a16:creationId xmlns:a16="http://schemas.microsoft.com/office/drawing/2014/main" id="{00000000-0008-0000-0400-00003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9" name="Line 45">
          <a:extLst>
            <a:ext uri="{FF2B5EF4-FFF2-40B4-BE49-F238E27FC236}">
              <a16:creationId xmlns:a16="http://schemas.microsoft.com/office/drawing/2014/main" id="{00000000-0008-0000-0400-00003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1" name="Line 53">
          <a:extLst>
            <a:ext uri="{FF2B5EF4-FFF2-40B4-BE49-F238E27FC236}">
              <a16:creationId xmlns:a16="http://schemas.microsoft.com/office/drawing/2014/main" id="{00000000-0008-0000-0400-00004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2" name="Line 54">
          <a:extLst>
            <a:ext uri="{FF2B5EF4-FFF2-40B4-BE49-F238E27FC236}">
              <a16:creationId xmlns:a16="http://schemas.microsoft.com/office/drawing/2014/main" id="{00000000-0008-0000-0400-00004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3" name="Line 62">
          <a:extLst>
            <a:ext uri="{FF2B5EF4-FFF2-40B4-BE49-F238E27FC236}">
              <a16:creationId xmlns:a16="http://schemas.microsoft.com/office/drawing/2014/main" id="{00000000-0008-0000-0400-00004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4" name="Line 63">
          <a:extLst>
            <a:ext uri="{FF2B5EF4-FFF2-40B4-BE49-F238E27FC236}">
              <a16:creationId xmlns:a16="http://schemas.microsoft.com/office/drawing/2014/main" id="{00000000-0008-0000-0400-00004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5" name="Line 71">
          <a:extLst>
            <a:ext uri="{FF2B5EF4-FFF2-40B4-BE49-F238E27FC236}">
              <a16:creationId xmlns:a16="http://schemas.microsoft.com/office/drawing/2014/main" id="{00000000-0008-0000-0400-00004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6" name="Line 72">
          <a:extLst>
            <a:ext uri="{FF2B5EF4-FFF2-40B4-BE49-F238E27FC236}">
              <a16:creationId xmlns:a16="http://schemas.microsoft.com/office/drawing/2014/main" id="{00000000-0008-0000-0400-00004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8" name="Line 39">
          <a:extLst>
            <a:ext uri="{FF2B5EF4-FFF2-40B4-BE49-F238E27FC236}">
              <a16:creationId xmlns:a16="http://schemas.microsoft.com/office/drawing/2014/main" id="{00000000-0008-0000-0400-0000C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9" name="Line 40">
          <a:extLst>
            <a:ext uri="{FF2B5EF4-FFF2-40B4-BE49-F238E27FC236}">
              <a16:creationId xmlns:a16="http://schemas.microsoft.com/office/drawing/2014/main" id="{00000000-0008-0000-0400-0000C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0" name="Line 44">
          <a:extLst>
            <a:ext uri="{FF2B5EF4-FFF2-40B4-BE49-F238E27FC236}">
              <a16:creationId xmlns:a16="http://schemas.microsoft.com/office/drawing/2014/main" id="{00000000-0008-0000-0400-0000C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1" name="Line 45">
          <a:extLst>
            <a:ext uri="{FF2B5EF4-FFF2-40B4-BE49-F238E27FC236}">
              <a16:creationId xmlns:a16="http://schemas.microsoft.com/office/drawing/2014/main" id="{00000000-0008-0000-0400-0000C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2" name="Line 53">
          <a:extLst>
            <a:ext uri="{FF2B5EF4-FFF2-40B4-BE49-F238E27FC236}">
              <a16:creationId xmlns:a16="http://schemas.microsoft.com/office/drawing/2014/main" id="{00000000-0008-0000-0400-0000C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3" name="Line 54">
          <a:extLst>
            <a:ext uri="{FF2B5EF4-FFF2-40B4-BE49-F238E27FC236}">
              <a16:creationId xmlns:a16="http://schemas.microsoft.com/office/drawing/2014/main" id="{00000000-0008-0000-0400-0000C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4" name="Line 62">
          <a:extLst>
            <a:ext uri="{FF2B5EF4-FFF2-40B4-BE49-F238E27FC236}">
              <a16:creationId xmlns:a16="http://schemas.microsoft.com/office/drawing/2014/main" id="{00000000-0008-0000-0400-0000C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5" name="Line 63">
          <a:extLst>
            <a:ext uri="{FF2B5EF4-FFF2-40B4-BE49-F238E27FC236}">
              <a16:creationId xmlns:a16="http://schemas.microsoft.com/office/drawing/2014/main" id="{00000000-0008-0000-0400-0000C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6" name="Line 71">
          <a:extLst>
            <a:ext uri="{FF2B5EF4-FFF2-40B4-BE49-F238E27FC236}">
              <a16:creationId xmlns:a16="http://schemas.microsoft.com/office/drawing/2014/main" id="{00000000-0008-0000-0400-0000C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7" name="Line 72">
          <a:extLst>
            <a:ext uri="{FF2B5EF4-FFF2-40B4-BE49-F238E27FC236}">
              <a16:creationId xmlns:a16="http://schemas.microsoft.com/office/drawing/2014/main" id="{00000000-0008-0000-0400-0000C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8" name="Line 39">
          <a:extLst>
            <a:ext uri="{FF2B5EF4-FFF2-40B4-BE49-F238E27FC236}">
              <a16:creationId xmlns:a16="http://schemas.microsoft.com/office/drawing/2014/main" id="{00000000-0008-0000-0400-0000C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9" name="Line 40">
          <a:extLst>
            <a:ext uri="{FF2B5EF4-FFF2-40B4-BE49-F238E27FC236}">
              <a16:creationId xmlns:a16="http://schemas.microsoft.com/office/drawing/2014/main" id="{00000000-0008-0000-0400-0000C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0" name="Line 44">
          <a:extLst>
            <a:ext uri="{FF2B5EF4-FFF2-40B4-BE49-F238E27FC236}">
              <a16:creationId xmlns:a16="http://schemas.microsoft.com/office/drawing/2014/main" id="{00000000-0008-0000-0400-0000C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1" name="Line 45">
          <a:extLst>
            <a:ext uri="{FF2B5EF4-FFF2-40B4-BE49-F238E27FC236}">
              <a16:creationId xmlns:a16="http://schemas.microsoft.com/office/drawing/2014/main" id="{00000000-0008-0000-0400-0000C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2" name="Line 53">
          <a:extLst>
            <a:ext uri="{FF2B5EF4-FFF2-40B4-BE49-F238E27FC236}">
              <a16:creationId xmlns:a16="http://schemas.microsoft.com/office/drawing/2014/main" id="{00000000-0008-0000-0400-0000C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3" name="Line 54">
          <a:extLst>
            <a:ext uri="{FF2B5EF4-FFF2-40B4-BE49-F238E27FC236}">
              <a16:creationId xmlns:a16="http://schemas.microsoft.com/office/drawing/2014/main" id="{00000000-0008-0000-0400-0000C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4" name="Line 62">
          <a:extLst>
            <a:ext uri="{FF2B5EF4-FFF2-40B4-BE49-F238E27FC236}">
              <a16:creationId xmlns:a16="http://schemas.microsoft.com/office/drawing/2014/main" id="{00000000-0008-0000-0400-0000D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5" name="Line 63">
          <a:extLst>
            <a:ext uri="{FF2B5EF4-FFF2-40B4-BE49-F238E27FC236}">
              <a16:creationId xmlns:a16="http://schemas.microsoft.com/office/drawing/2014/main" id="{00000000-0008-0000-0400-0000D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6" name="Line 71">
          <a:extLst>
            <a:ext uri="{FF2B5EF4-FFF2-40B4-BE49-F238E27FC236}">
              <a16:creationId xmlns:a16="http://schemas.microsoft.com/office/drawing/2014/main" id="{00000000-0008-0000-0400-0000D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7" name="Line 72">
          <a:extLst>
            <a:ext uri="{FF2B5EF4-FFF2-40B4-BE49-F238E27FC236}">
              <a16:creationId xmlns:a16="http://schemas.microsoft.com/office/drawing/2014/main" id="{00000000-0008-0000-0400-0000D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8" name="Line 39">
          <a:extLst>
            <a:ext uri="{FF2B5EF4-FFF2-40B4-BE49-F238E27FC236}">
              <a16:creationId xmlns:a16="http://schemas.microsoft.com/office/drawing/2014/main" id="{00000000-0008-0000-0400-0000D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9" name="Line 40">
          <a:extLst>
            <a:ext uri="{FF2B5EF4-FFF2-40B4-BE49-F238E27FC236}">
              <a16:creationId xmlns:a16="http://schemas.microsoft.com/office/drawing/2014/main" id="{00000000-0008-0000-0400-0000D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0" name="Line 44">
          <a:extLst>
            <a:ext uri="{FF2B5EF4-FFF2-40B4-BE49-F238E27FC236}">
              <a16:creationId xmlns:a16="http://schemas.microsoft.com/office/drawing/2014/main" id="{00000000-0008-0000-0400-0000D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1" name="Line 45">
          <a:extLst>
            <a:ext uri="{FF2B5EF4-FFF2-40B4-BE49-F238E27FC236}">
              <a16:creationId xmlns:a16="http://schemas.microsoft.com/office/drawing/2014/main" id="{00000000-0008-0000-0400-0000D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2" name="Line 53">
          <a:extLst>
            <a:ext uri="{FF2B5EF4-FFF2-40B4-BE49-F238E27FC236}">
              <a16:creationId xmlns:a16="http://schemas.microsoft.com/office/drawing/2014/main" id="{00000000-0008-0000-0400-0000D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3" name="Line 54">
          <a:extLst>
            <a:ext uri="{FF2B5EF4-FFF2-40B4-BE49-F238E27FC236}">
              <a16:creationId xmlns:a16="http://schemas.microsoft.com/office/drawing/2014/main" id="{00000000-0008-0000-0400-0000D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4" name="Line 62">
          <a:extLst>
            <a:ext uri="{FF2B5EF4-FFF2-40B4-BE49-F238E27FC236}">
              <a16:creationId xmlns:a16="http://schemas.microsoft.com/office/drawing/2014/main" id="{00000000-0008-0000-0400-0000D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5" name="Line 63">
          <a:extLst>
            <a:ext uri="{FF2B5EF4-FFF2-40B4-BE49-F238E27FC236}">
              <a16:creationId xmlns:a16="http://schemas.microsoft.com/office/drawing/2014/main" id="{00000000-0008-0000-0400-0000D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6" name="Line 71">
          <a:extLst>
            <a:ext uri="{FF2B5EF4-FFF2-40B4-BE49-F238E27FC236}">
              <a16:creationId xmlns:a16="http://schemas.microsoft.com/office/drawing/2014/main" id="{00000000-0008-0000-0400-0000D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7" name="Line 72">
          <a:extLst>
            <a:ext uri="{FF2B5EF4-FFF2-40B4-BE49-F238E27FC236}">
              <a16:creationId xmlns:a16="http://schemas.microsoft.com/office/drawing/2014/main" id="{00000000-0008-0000-0400-0000D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8" name="Line 39">
          <a:extLst>
            <a:ext uri="{FF2B5EF4-FFF2-40B4-BE49-F238E27FC236}">
              <a16:creationId xmlns:a16="http://schemas.microsoft.com/office/drawing/2014/main" id="{00000000-0008-0000-0400-0000D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9" name="Line 40">
          <a:extLst>
            <a:ext uri="{FF2B5EF4-FFF2-40B4-BE49-F238E27FC236}">
              <a16:creationId xmlns:a16="http://schemas.microsoft.com/office/drawing/2014/main" id="{00000000-0008-0000-0400-0000D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0" name="Line 44">
          <a:extLst>
            <a:ext uri="{FF2B5EF4-FFF2-40B4-BE49-F238E27FC236}">
              <a16:creationId xmlns:a16="http://schemas.microsoft.com/office/drawing/2014/main" id="{00000000-0008-0000-0400-0000E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1" name="Line 45">
          <a:extLst>
            <a:ext uri="{FF2B5EF4-FFF2-40B4-BE49-F238E27FC236}">
              <a16:creationId xmlns:a16="http://schemas.microsoft.com/office/drawing/2014/main" id="{00000000-0008-0000-0400-0000E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2" name="Line 53">
          <a:extLst>
            <a:ext uri="{FF2B5EF4-FFF2-40B4-BE49-F238E27FC236}">
              <a16:creationId xmlns:a16="http://schemas.microsoft.com/office/drawing/2014/main" id="{00000000-0008-0000-0400-0000E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3" name="Line 54">
          <a:extLst>
            <a:ext uri="{FF2B5EF4-FFF2-40B4-BE49-F238E27FC236}">
              <a16:creationId xmlns:a16="http://schemas.microsoft.com/office/drawing/2014/main" id="{00000000-0008-0000-0400-0000E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4" name="Line 62">
          <a:extLst>
            <a:ext uri="{FF2B5EF4-FFF2-40B4-BE49-F238E27FC236}">
              <a16:creationId xmlns:a16="http://schemas.microsoft.com/office/drawing/2014/main" id="{00000000-0008-0000-0400-0000E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5" name="Line 63">
          <a:extLst>
            <a:ext uri="{FF2B5EF4-FFF2-40B4-BE49-F238E27FC236}">
              <a16:creationId xmlns:a16="http://schemas.microsoft.com/office/drawing/2014/main" id="{00000000-0008-0000-0400-0000E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6" name="Line 71">
          <a:extLst>
            <a:ext uri="{FF2B5EF4-FFF2-40B4-BE49-F238E27FC236}">
              <a16:creationId xmlns:a16="http://schemas.microsoft.com/office/drawing/2014/main" id="{00000000-0008-0000-0400-0000E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7" name="Line 72">
          <a:extLst>
            <a:ext uri="{FF2B5EF4-FFF2-40B4-BE49-F238E27FC236}">
              <a16:creationId xmlns:a16="http://schemas.microsoft.com/office/drawing/2014/main" id="{00000000-0008-0000-0400-0000E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8" name="Line 39">
          <a:extLst>
            <a:ext uri="{FF2B5EF4-FFF2-40B4-BE49-F238E27FC236}">
              <a16:creationId xmlns:a16="http://schemas.microsoft.com/office/drawing/2014/main" id="{00000000-0008-0000-0400-0000E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9" name="Line 40">
          <a:extLst>
            <a:ext uri="{FF2B5EF4-FFF2-40B4-BE49-F238E27FC236}">
              <a16:creationId xmlns:a16="http://schemas.microsoft.com/office/drawing/2014/main" id="{00000000-0008-0000-0400-0000E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0" name="Line 44">
          <a:extLst>
            <a:ext uri="{FF2B5EF4-FFF2-40B4-BE49-F238E27FC236}">
              <a16:creationId xmlns:a16="http://schemas.microsoft.com/office/drawing/2014/main" id="{00000000-0008-0000-0400-0000E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1" name="Line 45">
          <a:extLst>
            <a:ext uri="{FF2B5EF4-FFF2-40B4-BE49-F238E27FC236}">
              <a16:creationId xmlns:a16="http://schemas.microsoft.com/office/drawing/2014/main" id="{00000000-0008-0000-0400-0000E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2" name="Line 53">
          <a:extLst>
            <a:ext uri="{FF2B5EF4-FFF2-40B4-BE49-F238E27FC236}">
              <a16:creationId xmlns:a16="http://schemas.microsoft.com/office/drawing/2014/main" id="{00000000-0008-0000-0400-0000E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3" name="Line 54">
          <a:extLst>
            <a:ext uri="{FF2B5EF4-FFF2-40B4-BE49-F238E27FC236}">
              <a16:creationId xmlns:a16="http://schemas.microsoft.com/office/drawing/2014/main" id="{00000000-0008-0000-0400-0000E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4" name="Line 62">
          <a:extLst>
            <a:ext uri="{FF2B5EF4-FFF2-40B4-BE49-F238E27FC236}">
              <a16:creationId xmlns:a16="http://schemas.microsoft.com/office/drawing/2014/main" id="{00000000-0008-0000-0400-0000E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5" name="Line 63">
          <a:extLst>
            <a:ext uri="{FF2B5EF4-FFF2-40B4-BE49-F238E27FC236}">
              <a16:creationId xmlns:a16="http://schemas.microsoft.com/office/drawing/2014/main" id="{00000000-0008-0000-0400-0000E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6" name="Line 71">
          <a:extLst>
            <a:ext uri="{FF2B5EF4-FFF2-40B4-BE49-F238E27FC236}">
              <a16:creationId xmlns:a16="http://schemas.microsoft.com/office/drawing/2014/main" id="{00000000-0008-0000-0400-0000F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7" name="Line 72">
          <a:extLst>
            <a:ext uri="{FF2B5EF4-FFF2-40B4-BE49-F238E27FC236}">
              <a16:creationId xmlns:a16="http://schemas.microsoft.com/office/drawing/2014/main" id="{00000000-0008-0000-0400-0000F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8" name="Line 39">
          <a:extLst>
            <a:ext uri="{FF2B5EF4-FFF2-40B4-BE49-F238E27FC236}">
              <a16:creationId xmlns:a16="http://schemas.microsoft.com/office/drawing/2014/main" id="{00000000-0008-0000-0400-0000F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9" name="Line 40">
          <a:extLst>
            <a:ext uri="{FF2B5EF4-FFF2-40B4-BE49-F238E27FC236}">
              <a16:creationId xmlns:a16="http://schemas.microsoft.com/office/drawing/2014/main" id="{00000000-0008-0000-0400-0000F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0" name="Line 44">
          <a:extLst>
            <a:ext uri="{FF2B5EF4-FFF2-40B4-BE49-F238E27FC236}">
              <a16:creationId xmlns:a16="http://schemas.microsoft.com/office/drawing/2014/main" id="{00000000-0008-0000-0400-0000F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1" name="Line 45">
          <a:extLst>
            <a:ext uri="{FF2B5EF4-FFF2-40B4-BE49-F238E27FC236}">
              <a16:creationId xmlns:a16="http://schemas.microsoft.com/office/drawing/2014/main" id="{00000000-0008-0000-0400-0000F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2" name="Line 53">
          <a:extLst>
            <a:ext uri="{FF2B5EF4-FFF2-40B4-BE49-F238E27FC236}">
              <a16:creationId xmlns:a16="http://schemas.microsoft.com/office/drawing/2014/main" id="{00000000-0008-0000-0400-0000F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3" name="Line 54">
          <a:extLst>
            <a:ext uri="{FF2B5EF4-FFF2-40B4-BE49-F238E27FC236}">
              <a16:creationId xmlns:a16="http://schemas.microsoft.com/office/drawing/2014/main" id="{00000000-0008-0000-0400-0000F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4" name="Line 62">
          <a:extLst>
            <a:ext uri="{FF2B5EF4-FFF2-40B4-BE49-F238E27FC236}">
              <a16:creationId xmlns:a16="http://schemas.microsoft.com/office/drawing/2014/main" id="{00000000-0008-0000-0400-0000F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5" name="Line 63">
          <a:extLst>
            <a:ext uri="{FF2B5EF4-FFF2-40B4-BE49-F238E27FC236}">
              <a16:creationId xmlns:a16="http://schemas.microsoft.com/office/drawing/2014/main" id="{00000000-0008-0000-0400-0000F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6" name="Line 71">
          <a:extLst>
            <a:ext uri="{FF2B5EF4-FFF2-40B4-BE49-F238E27FC236}">
              <a16:creationId xmlns:a16="http://schemas.microsoft.com/office/drawing/2014/main" id="{00000000-0008-0000-0400-0000F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7" name="Line 72">
          <a:extLst>
            <a:ext uri="{FF2B5EF4-FFF2-40B4-BE49-F238E27FC236}">
              <a16:creationId xmlns:a16="http://schemas.microsoft.com/office/drawing/2014/main" id="{00000000-0008-0000-0400-0000F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8" name="Line 39">
          <a:extLst>
            <a:ext uri="{FF2B5EF4-FFF2-40B4-BE49-F238E27FC236}">
              <a16:creationId xmlns:a16="http://schemas.microsoft.com/office/drawing/2014/main" id="{00000000-0008-0000-0400-0000F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9" name="Line 40">
          <a:extLst>
            <a:ext uri="{FF2B5EF4-FFF2-40B4-BE49-F238E27FC236}">
              <a16:creationId xmlns:a16="http://schemas.microsoft.com/office/drawing/2014/main" id="{00000000-0008-0000-0400-0000F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0" name="Line 44">
          <a:extLst>
            <a:ext uri="{FF2B5EF4-FFF2-40B4-BE49-F238E27FC236}">
              <a16:creationId xmlns:a16="http://schemas.microsoft.com/office/drawing/2014/main" id="{00000000-0008-0000-0400-0000F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1" name="Line 45">
          <a:extLst>
            <a:ext uri="{FF2B5EF4-FFF2-40B4-BE49-F238E27FC236}">
              <a16:creationId xmlns:a16="http://schemas.microsoft.com/office/drawing/2014/main" id="{00000000-0008-0000-0400-0000F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2" name="Line 53">
          <a:extLst>
            <a:ext uri="{FF2B5EF4-FFF2-40B4-BE49-F238E27FC236}">
              <a16:creationId xmlns:a16="http://schemas.microsoft.com/office/drawing/2014/main" id="{00000000-0008-0000-0400-00000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3" name="Line 54">
          <a:extLst>
            <a:ext uri="{FF2B5EF4-FFF2-40B4-BE49-F238E27FC236}">
              <a16:creationId xmlns:a16="http://schemas.microsoft.com/office/drawing/2014/main" id="{00000000-0008-0000-0400-00000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4" name="Line 62">
          <a:extLst>
            <a:ext uri="{FF2B5EF4-FFF2-40B4-BE49-F238E27FC236}">
              <a16:creationId xmlns:a16="http://schemas.microsoft.com/office/drawing/2014/main" id="{00000000-0008-0000-0400-00000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5" name="Line 63">
          <a:extLst>
            <a:ext uri="{FF2B5EF4-FFF2-40B4-BE49-F238E27FC236}">
              <a16:creationId xmlns:a16="http://schemas.microsoft.com/office/drawing/2014/main" id="{00000000-0008-0000-0400-00000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6" name="Line 71">
          <a:extLst>
            <a:ext uri="{FF2B5EF4-FFF2-40B4-BE49-F238E27FC236}">
              <a16:creationId xmlns:a16="http://schemas.microsoft.com/office/drawing/2014/main" id="{00000000-0008-0000-0400-00000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7" name="Line 72">
          <a:extLst>
            <a:ext uri="{FF2B5EF4-FFF2-40B4-BE49-F238E27FC236}">
              <a16:creationId xmlns:a16="http://schemas.microsoft.com/office/drawing/2014/main" id="{00000000-0008-0000-0400-00000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25400</xdr:colOff>
      <xdr:row>67</xdr:row>
      <xdr:rowOff>0</xdr:rowOff>
    </xdr:from>
    <xdr:to>
      <xdr:col>51</xdr:col>
      <xdr:colOff>28575</xdr:colOff>
      <xdr:row>67</xdr:row>
      <xdr:rowOff>107950</xdr:rowOff>
    </xdr:to>
    <xdr:grpSp>
      <xdr:nvGrpSpPr>
        <xdr:cNvPr id="288" name="グループ化 1">
          <a:extLst>
            <a:ext uri="{FF2B5EF4-FFF2-40B4-BE49-F238E27FC236}">
              <a16:creationId xmlns:a16="http://schemas.microsoft.com/office/drawing/2014/main" id="{00000000-0008-0000-0400-000020010000}"/>
            </a:ext>
          </a:extLst>
        </xdr:cNvPr>
        <xdr:cNvGrpSpPr>
          <a:grpSpLocks/>
        </xdr:cNvGrpSpPr>
      </xdr:nvGrpSpPr>
      <xdr:grpSpPr bwMode="auto">
        <a:xfrm>
          <a:off x="5880100" y="9334500"/>
          <a:ext cx="117475" cy="107950"/>
          <a:chOff x="5778500" y="10467975"/>
          <a:chExt cx="123825" cy="107950"/>
        </a:xfrm>
      </xdr:grpSpPr>
      <xdr:sp macro="" textlink="">
        <xdr:nvSpPr>
          <xdr:cNvPr id="289" name="Line 80">
            <a:extLst>
              <a:ext uri="{FF2B5EF4-FFF2-40B4-BE49-F238E27FC236}">
                <a16:creationId xmlns:a16="http://schemas.microsoft.com/office/drawing/2014/main" id="{00000000-0008-0000-0400-00002101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 name="Line 81">
            <a:extLst>
              <a:ext uri="{FF2B5EF4-FFF2-40B4-BE49-F238E27FC236}">
                <a16:creationId xmlns:a16="http://schemas.microsoft.com/office/drawing/2014/main" id="{00000000-0008-0000-0400-00003801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96</xdr:col>
      <xdr:colOff>0</xdr:colOff>
      <xdr:row>5</xdr:row>
      <xdr:rowOff>0</xdr:rowOff>
    </xdr:from>
    <xdr:to>
      <xdr:col>110</xdr:col>
      <xdr:colOff>101600</xdr:colOff>
      <xdr:row>44</xdr:row>
      <xdr:rowOff>63500</xdr:rowOff>
    </xdr:to>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bwMode="auto">
        <a:xfrm>
          <a:off x="11976100" y="342900"/>
          <a:ext cx="7416800" cy="5943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１校（園）目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twoCellAnchor>
    <xdr:from>
      <xdr:col>20</xdr:col>
      <xdr:colOff>63500</xdr:colOff>
      <xdr:row>155</xdr:row>
      <xdr:rowOff>31750</xdr:rowOff>
    </xdr:from>
    <xdr:to>
      <xdr:col>23</xdr:col>
      <xdr:colOff>88927</xdr:colOff>
      <xdr:row>155</xdr:row>
      <xdr:rowOff>333447</xdr:rowOff>
    </xdr:to>
    <xdr:sp macro="" textlink="">
      <xdr:nvSpPr>
        <xdr:cNvPr id="278" name="Oval 1429">
          <a:extLst>
            <a:ext uri="{FF2B5EF4-FFF2-40B4-BE49-F238E27FC236}">
              <a16:creationId xmlns:a16="http://schemas.microsoft.com/office/drawing/2014/main" id="{00000000-0008-0000-0400-000016010000}"/>
            </a:ext>
          </a:extLst>
        </xdr:cNvPr>
        <xdr:cNvSpPr>
          <a:spLocks noChangeArrowheads="1"/>
        </xdr:cNvSpPr>
      </xdr:nvSpPr>
      <xdr:spPr bwMode="auto">
        <a:xfrm>
          <a:off x="2149475" y="33340675"/>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3</xdr:row>
      <xdr:rowOff>34925</xdr:rowOff>
    </xdr:from>
    <xdr:to>
      <xdr:col>9</xdr:col>
      <xdr:colOff>95250</xdr:colOff>
      <xdr:row>6</xdr:row>
      <xdr:rowOff>25400</xdr:rowOff>
    </xdr:to>
    <xdr:sp macro="" textlink="">
      <xdr:nvSpPr>
        <xdr:cNvPr id="2" name="Oval 1">
          <a:extLst>
            <a:ext uri="{FF2B5EF4-FFF2-40B4-BE49-F238E27FC236}">
              <a16:creationId xmlns:a16="http://schemas.microsoft.com/office/drawing/2014/main" id="{00000000-0008-0000-0500-000002000000}"/>
            </a:ext>
          </a:extLst>
        </xdr:cNvPr>
        <xdr:cNvSpPr>
          <a:spLocks noChangeArrowheads="1"/>
        </xdr:cNvSpPr>
      </xdr:nvSpPr>
      <xdr:spPr bwMode="auto">
        <a:xfrm>
          <a:off x="171450" y="7112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6</xdr:row>
      <xdr:rowOff>130175</xdr:rowOff>
    </xdr:from>
    <xdr:to>
      <xdr:col>25</xdr:col>
      <xdr:colOff>50799</xdr:colOff>
      <xdr:row>10</xdr:row>
      <xdr:rowOff>136071</xdr:rowOff>
    </xdr:to>
    <xdr:sp macro="" textlink="">
      <xdr:nvSpPr>
        <xdr:cNvPr id="3" name="Rectangle 2">
          <a:extLst>
            <a:ext uri="{FF2B5EF4-FFF2-40B4-BE49-F238E27FC236}">
              <a16:creationId xmlns:a16="http://schemas.microsoft.com/office/drawing/2014/main" id="{00000000-0008-0000-05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102</xdr:row>
      <xdr:rowOff>0</xdr:rowOff>
    </xdr:from>
    <xdr:to>
      <xdr:col>86</xdr:col>
      <xdr:colOff>0</xdr:colOff>
      <xdr:row>102</xdr:row>
      <xdr:rowOff>0</xdr:rowOff>
    </xdr:to>
    <xdr:sp macro="" textlink="">
      <xdr:nvSpPr>
        <xdr:cNvPr id="4" name="Line 4">
          <a:extLst>
            <a:ext uri="{FF2B5EF4-FFF2-40B4-BE49-F238E27FC236}">
              <a16:creationId xmlns:a16="http://schemas.microsoft.com/office/drawing/2014/main" id="{00000000-0008-0000-0500-000004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5" name="Line 5">
          <a:extLst>
            <a:ext uri="{FF2B5EF4-FFF2-40B4-BE49-F238E27FC236}">
              <a16:creationId xmlns:a16="http://schemas.microsoft.com/office/drawing/2014/main" id="{00000000-0008-0000-0500-000005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7" name="Line 7">
          <a:extLst>
            <a:ext uri="{FF2B5EF4-FFF2-40B4-BE49-F238E27FC236}">
              <a16:creationId xmlns:a16="http://schemas.microsoft.com/office/drawing/2014/main" id="{00000000-0008-0000-0500-000007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8" name="Line 8">
          <a:extLst>
            <a:ext uri="{FF2B5EF4-FFF2-40B4-BE49-F238E27FC236}">
              <a16:creationId xmlns:a16="http://schemas.microsoft.com/office/drawing/2014/main" id="{00000000-0008-0000-0500-000008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 name="Line 11">
          <a:extLst>
            <a:ext uri="{FF2B5EF4-FFF2-40B4-BE49-F238E27FC236}">
              <a16:creationId xmlns:a16="http://schemas.microsoft.com/office/drawing/2014/main" id="{00000000-0008-0000-0500-000009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 name="Line 12">
          <a:extLst>
            <a:ext uri="{FF2B5EF4-FFF2-40B4-BE49-F238E27FC236}">
              <a16:creationId xmlns:a16="http://schemas.microsoft.com/office/drawing/2014/main" id="{00000000-0008-0000-0500-00000A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1" name="Line 13">
          <a:extLst>
            <a:ext uri="{FF2B5EF4-FFF2-40B4-BE49-F238E27FC236}">
              <a16:creationId xmlns:a16="http://schemas.microsoft.com/office/drawing/2014/main" id="{00000000-0008-0000-0500-00000B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2" name="Line 14">
          <a:extLst>
            <a:ext uri="{FF2B5EF4-FFF2-40B4-BE49-F238E27FC236}">
              <a16:creationId xmlns:a16="http://schemas.microsoft.com/office/drawing/2014/main" id="{00000000-0008-0000-0500-00000C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3" name="Line 15">
          <a:extLst>
            <a:ext uri="{FF2B5EF4-FFF2-40B4-BE49-F238E27FC236}">
              <a16:creationId xmlns:a16="http://schemas.microsoft.com/office/drawing/2014/main" id="{00000000-0008-0000-0500-00000D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4" name="Line 16">
          <a:extLst>
            <a:ext uri="{FF2B5EF4-FFF2-40B4-BE49-F238E27FC236}">
              <a16:creationId xmlns:a16="http://schemas.microsoft.com/office/drawing/2014/main" id="{00000000-0008-0000-0500-00000E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 name="Line 34">
          <a:extLst>
            <a:ext uri="{FF2B5EF4-FFF2-40B4-BE49-F238E27FC236}">
              <a16:creationId xmlns:a16="http://schemas.microsoft.com/office/drawing/2014/main" id="{00000000-0008-0000-0500-00000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6" name="Line 35">
          <a:extLst>
            <a:ext uri="{FF2B5EF4-FFF2-40B4-BE49-F238E27FC236}">
              <a16:creationId xmlns:a16="http://schemas.microsoft.com/office/drawing/2014/main" id="{00000000-0008-0000-0500-00001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 name="Line 39">
          <a:extLst>
            <a:ext uri="{FF2B5EF4-FFF2-40B4-BE49-F238E27FC236}">
              <a16:creationId xmlns:a16="http://schemas.microsoft.com/office/drawing/2014/main" id="{00000000-0008-0000-0500-00001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 name="Line 40">
          <a:extLst>
            <a:ext uri="{FF2B5EF4-FFF2-40B4-BE49-F238E27FC236}">
              <a16:creationId xmlns:a16="http://schemas.microsoft.com/office/drawing/2014/main" id="{00000000-0008-0000-0500-00001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9" name="Line 44">
          <a:extLst>
            <a:ext uri="{FF2B5EF4-FFF2-40B4-BE49-F238E27FC236}">
              <a16:creationId xmlns:a16="http://schemas.microsoft.com/office/drawing/2014/main" id="{00000000-0008-0000-0500-00001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 name="Line 45">
          <a:extLst>
            <a:ext uri="{FF2B5EF4-FFF2-40B4-BE49-F238E27FC236}">
              <a16:creationId xmlns:a16="http://schemas.microsoft.com/office/drawing/2014/main" id="{00000000-0008-0000-0500-00001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 name="Line 53">
          <a:extLst>
            <a:ext uri="{FF2B5EF4-FFF2-40B4-BE49-F238E27FC236}">
              <a16:creationId xmlns:a16="http://schemas.microsoft.com/office/drawing/2014/main" id="{00000000-0008-0000-0500-00001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2" name="Line 54">
          <a:extLst>
            <a:ext uri="{FF2B5EF4-FFF2-40B4-BE49-F238E27FC236}">
              <a16:creationId xmlns:a16="http://schemas.microsoft.com/office/drawing/2014/main" id="{00000000-0008-0000-0500-00001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3" name="Line 62">
          <a:extLst>
            <a:ext uri="{FF2B5EF4-FFF2-40B4-BE49-F238E27FC236}">
              <a16:creationId xmlns:a16="http://schemas.microsoft.com/office/drawing/2014/main" id="{00000000-0008-0000-0500-00001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4" name="Line 63">
          <a:extLst>
            <a:ext uri="{FF2B5EF4-FFF2-40B4-BE49-F238E27FC236}">
              <a16:creationId xmlns:a16="http://schemas.microsoft.com/office/drawing/2014/main" id="{00000000-0008-0000-0500-00001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5" name="Line 71">
          <a:extLst>
            <a:ext uri="{FF2B5EF4-FFF2-40B4-BE49-F238E27FC236}">
              <a16:creationId xmlns:a16="http://schemas.microsoft.com/office/drawing/2014/main" id="{00000000-0008-0000-0500-00001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6" name="Line 72">
          <a:extLst>
            <a:ext uri="{FF2B5EF4-FFF2-40B4-BE49-F238E27FC236}">
              <a16:creationId xmlns:a16="http://schemas.microsoft.com/office/drawing/2014/main" id="{00000000-0008-0000-0500-00001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 name="Line 39">
          <a:extLst>
            <a:ext uri="{FF2B5EF4-FFF2-40B4-BE49-F238E27FC236}">
              <a16:creationId xmlns:a16="http://schemas.microsoft.com/office/drawing/2014/main" id="{00000000-0008-0000-0500-00001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8" name="Line 40">
          <a:extLst>
            <a:ext uri="{FF2B5EF4-FFF2-40B4-BE49-F238E27FC236}">
              <a16:creationId xmlns:a16="http://schemas.microsoft.com/office/drawing/2014/main" id="{00000000-0008-0000-0500-00001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 name="Line 44">
          <a:extLst>
            <a:ext uri="{FF2B5EF4-FFF2-40B4-BE49-F238E27FC236}">
              <a16:creationId xmlns:a16="http://schemas.microsoft.com/office/drawing/2014/main" id="{00000000-0008-0000-0500-00001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 name="Line 45">
          <a:extLst>
            <a:ext uri="{FF2B5EF4-FFF2-40B4-BE49-F238E27FC236}">
              <a16:creationId xmlns:a16="http://schemas.microsoft.com/office/drawing/2014/main" id="{00000000-0008-0000-0500-00001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 name="Line 53">
          <a:extLst>
            <a:ext uri="{FF2B5EF4-FFF2-40B4-BE49-F238E27FC236}">
              <a16:creationId xmlns:a16="http://schemas.microsoft.com/office/drawing/2014/main" id="{00000000-0008-0000-0500-00001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 name="Line 54">
          <a:extLst>
            <a:ext uri="{FF2B5EF4-FFF2-40B4-BE49-F238E27FC236}">
              <a16:creationId xmlns:a16="http://schemas.microsoft.com/office/drawing/2014/main" id="{00000000-0008-0000-0500-00002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 name="Line 62">
          <a:extLst>
            <a:ext uri="{FF2B5EF4-FFF2-40B4-BE49-F238E27FC236}">
              <a16:creationId xmlns:a16="http://schemas.microsoft.com/office/drawing/2014/main" id="{00000000-0008-0000-0500-00002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 name="Line 63">
          <a:extLst>
            <a:ext uri="{FF2B5EF4-FFF2-40B4-BE49-F238E27FC236}">
              <a16:creationId xmlns:a16="http://schemas.microsoft.com/office/drawing/2014/main" id="{00000000-0008-0000-0500-00002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 name="Line 71">
          <a:extLst>
            <a:ext uri="{FF2B5EF4-FFF2-40B4-BE49-F238E27FC236}">
              <a16:creationId xmlns:a16="http://schemas.microsoft.com/office/drawing/2014/main" id="{00000000-0008-0000-0500-00002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 name="Line 72">
          <a:extLst>
            <a:ext uri="{FF2B5EF4-FFF2-40B4-BE49-F238E27FC236}">
              <a16:creationId xmlns:a16="http://schemas.microsoft.com/office/drawing/2014/main" id="{00000000-0008-0000-0500-00002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 name="Line 39">
          <a:extLst>
            <a:ext uri="{FF2B5EF4-FFF2-40B4-BE49-F238E27FC236}">
              <a16:creationId xmlns:a16="http://schemas.microsoft.com/office/drawing/2014/main" id="{00000000-0008-0000-0500-00002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 name="Line 40">
          <a:extLst>
            <a:ext uri="{FF2B5EF4-FFF2-40B4-BE49-F238E27FC236}">
              <a16:creationId xmlns:a16="http://schemas.microsoft.com/office/drawing/2014/main" id="{00000000-0008-0000-0500-00002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 name="Line 44">
          <a:extLst>
            <a:ext uri="{FF2B5EF4-FFF2-40B4-BE49-F238E27FC236}">
              <a16:creationId xmlns:a16="http://schemas.microsoft.com/office/drawing/2014/main" id="{00000000-0008-0000-0500-00003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 name="Line 45">
          <a:extLst>
            <a:ext uri="{FF2B5EF4-FFF2-40B4-BE49-F238E27FC236}">
              <a16:creationId xmlns:a16="http://schemas.microsoft.com/office/drawing/2014/main" id="{00000000-0008-0000-05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 name="Line 53">
          <a:extLst>
            <a:ext uri="{FF2B5EF4-FFF2-40B4-BE49-F238E27FC236}">
              <a16:creationId xmlns:a16="http://schemas.microsoft.com/office/drawing/2014/main" id="{00000000-0008-0000-05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 name="Line 54">
          <a:extLst>
            <a:ext uri="{FF2B5EF4-FFF2-40B4-BE49-F238E27FC236}">
              <a16:creationId xmlns:a16="http://schemas.microsoft.com/office/drawing/2014/main" id="{00000000-0008-0000-05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 name="Line 62">
          <a:extLst>
            <a:ext uri="{FF2B5EF4-FFF2-40B4-BE49-F238E27FC236}">
              <a16:creationId xmlns:a16="http://schemas.microsoft.com/office/drawing/2014/main" id="{00000000-0008-0000-05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 name="Line 63">
          <a:extLst>
            <a:ext uri="{FF2B5EF4-FFF2-40B4-BE49-F238E27FC236}">
              <a16:creationId xmlns:a16="http://schemas.microsoft.com/office/drawing/2014/main" id="{00000000-0008-0000-0500-00003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 name="Line 71">
          <a:extLst>
            <a:ext uri="{FF2B5EF4-FFF2-40B4-BE49-F238E27FC236}">
              <a16:creationId xmlns:a16="http://schemas.microsoft.com/office/drawing/2014/main" id="{00000000-0008-0000-0500-00003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 name="Line 72">
          <a:extLst>
            <a:ext uri="{FF2B5EF4-FFF2-40B4-BE49-F238E27FC236}">
              <a16:creationId xmlns:a16="http://schemas.microsoft.com/office/drawing/2014/main" id="{00000000-0008-0000-0500-00003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14</xdr:row>
      <xdr:rowOff>57150</xdr:rowOff>
    </xdr:from>
    <xdr:to>
      <xdr:col>91</xdr:col>
      <xdr:colOff>0</xdr:colOff>
      <xdr:row>17</xdr:row>
      <xdr:rowOff>0</xdr:rowOff>
    </xdr:to>
    <xdr:grpSp>
      <xdr:nvGrpSpPr>
        <xdr:cNvPr id="59" name="グループ化 1">
          <a:extLst>
            <a:ext uri="{FF2B5EF4-FFF2-40B4-BE49-F238E27FC236}">
              <a16:creationId xmlns:a16="http://schemas.microsoft.com/office/drawing/2014/main" id="{00000000-0008-0000-0500-00003B000000}"/>
            </a:ext>
          </a:extLst>
        </xdr:cNvPr>
        <xdr:cNvGrpSpPr>
          <a:grpSpLocks/>
        </xdr:cNvGrpSpPr>
      </xdr:nvGrpSpPr>
      <xdr:grpSpPr bwMode="auto">
        <a:xfrm>
          <a:off x="9982200" y="2470150"/>
          <a:ext cx="1333500" cy="247650"/>
          <a:chOff x="9715500" y="3148853"/>
          <a:chExt cx="1311088" cy="257735"/>
        </a:xfrm>
      </xdr:grpSpPr>
      <xdr:sp macro="" textlink="">
        <xdr:nvSpPr>
          <xdr:cNvPr id="60" name="Line 37">
            <a:extLst>
              <a:ext uri="{FF2B5EF4-FFF2-40B4-BE49-F238E27FC236}">
                <a16:creationId xmlns:a16="http://schemas.microsoft.com/office/drawing/2014/main" id="{00000000-0008-0000-0500-00003C00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 name="Line 37">
            <a:extLst>
              <a:ext uri="{FF2B5EF4-FFF2-40B4-BE49-F238E27FC236}">
                <a16:creationId xmlns:a16="http://schemas.microsoft.com/office/drawing/2014/main" id="{00000000-0008-0000-0500-00003D00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37">
            <a:extLst>
              <a:ext uri="{FF2B5EF4-FFF2-40B4-BE49-F238E27FC236}">
                <a16:creationId xmlns:a16="http://schemas.microsoft.com/office/drawing/2014/main" id="{00000000-0008-0000-0500-00003E000000}"/>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66" name="Line 39">
          <a:extLst>
            <a:ext uri="{FF2B5EF4-FFF2-40B4-BE49-F238E27FC236}">
              <a16:creationId xmlns:a16="http://schemas.microsoft.com/office/drawing/2014/main" id="{00000000-0008-0000-05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7" name="Line 40">
          <a:extLst>
            <a:ext uri="{FF2B5EF4-FFF2-40B4-BE49-F238E27FC236}">
              <a16:creationId xmlns:a16="http://schemas.microsoft.com/office/drawing/2014/main" id="{00000000-0008-0000-05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8" name="Line 44">
          <a:extLst>
            <a:ext uri="{FF2B5EF4-FFF2-40B4-BE49-F238E27FC236}">
              <a16:creationId xmlns:a16="http://schemas.microsoft.com/office/drawing/2014/main" id="{00000000-0008-0000-0500-00004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9" name="Line 45">
          <a:extLst>
            <a:ext uri="{FF2B5EF4-FFF2-40B4-BE49-F238E27FC236}">
              <a16:creationId xmlns:a16="http://schemas.microsoft.com/office/drawing/2014/main" id="{00000000-0008-0000-0500-00004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0" name="Line 53">
          <a:extLst>
            <a:ext uri="{FF2B5EF4-FFF2-40B4-BE49-F238E27FC236}">
              <a16:creationId xmlns:a16="http://schemas.microsoft.com/office/drawing/2014/main" id="{00000000-0008-0000-0500-00004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1" name="Line 54">
          <a:extLst>
            <a:ext uri="{FF2B5EF4-FFF2-40B4-BE49-F238E27FC236}">
              <a16:creationId xmlns:a16="http://schemas.microsoft.com/office/drawing/2014/main" id="{00000000-0008-0000-0500-00004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2" name="Line 62">
          <a:extLst>
            <a:ext uri="{FF2B5EF4-FFF2-40B4-BE49-F238E27FC236}">
              <a16:creationId xmlns:a16="http://schemas.microsoft.com/office/drawing/2014/main" id="{00000000-0008-0000-0500-00004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3" name="Line 63">
          <a:extLst>
            <a:ext uri="{FF2B5EF4-FFF2-40B4-BE49-F238E27FC236}">
              <a16:creationId xmlns:a16="http://schemas.microsoft.com/office/drawing/2014/main" id="{00000000-0008-0000-0500-00004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4" name="Line 71">
          <a:extLst>
            <a:ext uri="{FF2B5EF4-FFF2-40B4-BE49-F238E27FC236}">
              <a16:creationId xmlns:a16="http://schemas.microsoft.com/office/drawing/2014/main" id="{00000000-0008-0000-0500-00004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5" name="Line 72">
          <a:extLst>
            <a:ext uri="{FF2B5EF4-FFF2-40B4-BE49-F238E27FC236}">
              <a16:creationId xmlns:a16="http://schemas.microsoft.com/office/drawing/2014/main" id="{00000000-0008-0000-0500-00004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79" name="Line 34">
          <a:extLst>
            <a:ext uri="{FF2B5EF4-FFF2-40B4-BE49-F238E27FC236}">
              <a16:creationId xmlns:a16="http://schemas.microsoft.com/office/drawing/2014/main" id="{00000000-0008-0000-0500-00004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80" name="Line 35">
          <a:extLst>
            <a:ext uri="{FF2B5EF4-FFF2-40B4-BE49-F238E27FC236}">
              <a16:creationId xmlns:a16="http://schemas.microsoft.com/office/drawing/2014/main" id="{00000000-0008-0000-0500-00005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1" name="Line 39">
          <a:extLst>
            <a:ext uri="{FF2B5EF4-FFF2-40B4-BE49-F238E27FC236}">
              <a16:creationId xmlns:a16="http://schemas.microsoft.com/office/drawing/2014/main" id="{00000000-0008-0000-0500-00005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2" name="Line 40">
          <a:extLst>
            <a:ext uri="{FF2B5EF4-FFF2-40B4-BE49-F238E27FC236}">
              <a16:creationId xmlns:a16="http://schemas.microsoft.com/office/drawing/2014/main" id="{00000000-0008-0000-0500-00005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3" name="Line 44">
          <a:extLst>
            <a:ext uri="{FF2B5EF4-FFF2-40B4-BE49-F238E27FC236}">
              <a16:creationId xmlns:a16="http://schemas.microsoft.com/office/drawing/2014/main" id="{00000000-0008-0000-0500-00005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4" name="Line 45">
          <a:extLst>
            <a:ext uri="{FF2B5EF4-FFF2-40B4-BE49-F238E27FC236}">
              <a16:creationId xmlns:a16="http://schemas.microsoft.com/office/drawing/2014/main" id="{00000000-0008-0000-0500-00005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5" name="Line 53">
          <a:extLst>
            <a:ext uri="{FF2B5EF4-FFF2-40B4-BE49-F238E27FC236}">
              <a16:creationId xmlns:a16="http://schemas.microsoft.com/office/drawing/2014/main" id="{00000000-0008-0000-0500-00005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6" name="Line 54">
          <a:extLst>
            <a:ext uri="{FF2B5EF4-FFF2-40B4-BE49-F238E27FC236}">
              <a16:creationId xmlns:a16="http://schemas.microsoft.com/office/drawing/2014/main" id="{00000000-0008-0000-0500-00005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7" name="Line 62">
          <a:extLst>
            <a:ext uri="{FF2B5EF4-FFF2-40B4-BE49-F238E27FC236}">
              <a16:creationId xmlns:a16="http://schemas.microsoft.com/office/drawing/2014/main" id="{00000000-0008-0000-0500-00005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8" name="Line 63">
          <a:extLst>
            <a:ext uri="{FF2B5EF4-FFF2-40B4-BE49-F238E27FC236}">
              <a16:creationId xmlns:a16="http://schemas.microsoft.com/office/drawing/2014/main" id="{00000000-0008-0000-0500-00005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9" name="Line 71">
          <a:extLst>
            <a:ext uri="{FF2B5EF4-FFF2-40B4-BE49-F238E27FC236}">
              <a16:creationId xmlns:a16="http://schemas.microsoft.com/office/drawing/2014/main" id="{00000000-0008-0000-0500-00005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90" name="Line 72">
          <a:extLst>
            <a:ext uri="{FF2B5EF4-FFF2-40B4-BE49-F238E27FC236}">
              <a16:creationId xmlns:a16="http://schemas.microsoft.com/office/drawing/2014/main" id="{00000000-0008-0000-0500-00005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94" name="Line 4">
          <a:extLst>
            <a:ext uri="{FF2B5EF4-FFF2-40B4-BE49-F238E27FC236}">
              <a16:creationId xmlns:a16="http://schemas.microsoft.com/office/drawing/2014/main" id="{00000000-0008-0000-0500-00005E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95" name="Line 5">
          <a:extLst>
            <a:ext uri="{FF2B5EF4-FFF2-40B4-BE49-F238E27FC236}">
              <a16:creationId xmlns:a16="http://schemas.microsoft.com/office/drawing/2014/main" id="{00000000-0008-0000-0500-00005F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96" name="Line 6">
          <a:extLst>
            <a:ext uri="{FF2B5EF4-FFF2-40B4-BE49-F238E27FC236}">
              <a16:creationId xmlns:a16="http://schemas.microsoft.com/office/drawing/2014/main" id="{00000000-0008-0000-0500-000060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97" name="Line 7">
          <a:extLst>
            <a:ext uri="{FF2B5EF4-FFF2-40B4-BE49-F238E27FC236}">
              <a16:creationId xmlns:a16="http://schemas.microsoft.com/office/drawing/2014/main" id="{00000000-0008-0000-0500-000061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98" name="Line 8">
          <a:extLst>
            <a:ext uri="{FF2B5EF4-FFF2-40B4-BE49-F238E27FC236}">
              <a16:creationId xmlns:a16="http://schemas.microsoft.com/office/drawing/2014/main" id="{00000000-0008-0000-0500-000062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9" name="Line 11">
          <a:extLst>
            <a:ext uri="{FF2B5EF4-FFF2-40B4-BE49-F238E27FC236}">
              <a16:creationId xmlns:a16="http://schemas.microsoft.com/office/drawing/2014/main" id="{00000000-0008-0000-0500-000063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0" name="Line 12">
          <a:extLst>
            <a:ext uri="{FF2B5EF4-FFF2-40B4-BE49-F238E27FC236}">
              <a16:creationId xmlns:a16="http://schemas.microsoft.com/office/drawing/2014/main" id="{00000000-0008-0000-0500-000064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01" name="Line 13">
          <a:extLst>
            <a:ext uri="{FF2B5EF4-FFF2-40B4-BE49-F238E27FC236}">
              <a16:creationId xmlns:a16="http://schemas.microsoft.com/office/drawing/2014/main" id="{00000000-0008-0000-0500-000065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02" name="Line 14">
          <a:extLst>
            <a:ext uri="{FF2B5EF4-FFF2-40B4-BE49-F238E27FC236}">
              <a16:creationId xmlns:a16="http://schemas.microsoft.com/office/drawing/2014/main" id="{00000000-0008-0000-0500-000066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03" name="Line 15">
          <a:extLst>
            <a:ext uri="{FF2B5EF4-FFF2-40B4-BE49-F238E27FC236}">
              <a16:creationId xmlns:a16="http://schemas.microsoft.com/office/drawing/2014/main" id="{00000000-0008-0000-0500-000067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04" name="Line 16">
          <a:extLst>
            <a:ext uri="{FF2B5EF4-FFF2-40B4-BE49-F238E27FC236}">
              <a16:creationId xmlns:a16="http://schemas.microsoft.com/office/drawing/2014/main" id="{00000000-0008-0000-0500-000068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5" name="Line 34">
          <a:extLst>
            <a:ext uri="{FF2B5EF4-FFF2-40B4-BE49-F238E27FC236}">
              <a16:creationId xmlns:a16="http://schemas.microsoft.com/office/drawing/2014/main" id="{00000000-0008-0000-0500-000069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6" name="Line 35">
          <a:extLst>
            <a:ext uri="{FF2B5EF4-FFF2-40B4-BE49-F238E27FC236}">
              <a16:creationId xmlns:a16="http://schemas.microsoft.com/office/drawing/2014/main" id="{00000000-0008-0000-0500-00006A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7" name="Line 39">
          <a:extLst>
            <a:ext uri="{FF2B5EF4-FFF2-40B4-BE49-F238E27FC236}">
              <a16:creationId xmlns:a16="http://schemas.microsoft.com/office/drawing/2014/main" id="{00000000-0008-0000-0500-00006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8" name="Line 40">
          <a:extLst>
            <a:ext uri="{FF2B5EF4-FFF2-40B4-BE49-F238E27FC236}">
              <a16:creationId xmlns:a16="http://schemas.microsoft.com/office/drawing/2014/main" id="{00000000-0008-0000-0500-00006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9" name="Line 44">
          <a:extLst>
            <a:ext uri="{FF2B5EF4-FFF2-40B4-BE49-F238E27FC236}">
              <a16:creationId xmlns:a16="http://schemas.microsoft.com/office/drawing/2014/main" id="{00000000-0008-0000-0500-00006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0" name="Line 45">
          <a:extLst>
            <a:ext uri="{FF2B5EF4-FFF2-40B4-BE49-F238E27FC236}">
              <a16:creationId xmlns:a16="http://schemas.microsoft.com/office/drawing/2014/main" id="{00000000-0008-0000-0500-00006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1" name="Line 53">
          <a:extLst>
            <a:ext uri="{FF2B5EF4-FFF2-40B4-BE49-F238E27FC236}">
              <a16:creationId xmlns:a16="http://schemas.microsoft.com/office/drawing/2014/main" id="{00000000-0008-0000-0500-00006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2" name="Line 54">
          <a:extLst>
            <a:ext uri="{FF2B5EF4-FFF2-40B4-BE49-F238E27FC236}">
              <a16:creationId xmlns:a16="http://schemas.microsoft.com/office/drawing/2014/main" id="{00000000-0008-0000-0500-00007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3" name="Line 62">
          <a:extLst>
            <a:ext uri="{FF2B5EF4-FFF2-40B4-BE49-F238E27FC236}">
              <a16:creationId xmlns:a16="http://schemas.microsoft.com/office/drawing/2014/main" id="{00000000-0008-0000-0500-00007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4" name="Line 63">
          <a:extLst>
            <a:ext uri="{FF2B5EF4-FFF2-40B4-BE49-F238E27FC236}">
              <a16:creationId xmlns:a16="http://schemas.microsoft.com/office/drawing/2014/main" id="{00000000-0008-0000-0500-00007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5" name="Line 71">
          <a:extLst>
            <a:ext uri="{FF2B5EF4-FFF2-40B4-BE49-F238E27FC236}">
              <a16:creationId xmlns:a16="http://schemas.microsoft.com/office/drawing/2014/main" id="{00000000-0008-0000-0500-00007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6" name="Line 72">
          <a:extLst>
            <a:ext uri="{FF2B5EF4-FFF2-40B4-BE49-F238E27FC236}">
              <a16:creationId xmlns:a16="http://schemas.microsoft.com/office/drawing/2014/main" id="{00000000-0008-0000-0500-00007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7" name="Line 39">
          <a:extLst>
            <a:ext uri="{FF2B5EF4-FFF2-40B4-BE49-F238E27FC236}">
              <a16:creationId xmlns:a16="http://schemas.microsoft.com/office/drawing/2014/main" id="{00000000-0008-0000-0500-00007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8" name="Line 40">
          <a:extLst>
            <a:ext uri="{FF2B5EF4-FFF2-40B4-BE49-F238E27FC236}">
              <a16:creationId xmlns:a16="http://schemas.microsoft.com/office/drawing/2014/main" id="{00000000-0008-0000-0500-00007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9" name="Line 44">
          <a:extLst>
            <a:ext uri="{FF2B5EF4-FFF2-40B4-BE49-F238E27FC236}">
              <a16:creationId xmlns:a16="http://schemas.microsoft.com/office/drawing/2014/main" id="{00000000-0008-0000-0500-00007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0" name="Line 45">
          <a:extLst>
            <a:ext uri="{FF2B5EF4-FFF2-40B4-BE49-F238E27FC236}">
              <a16:creationId xmlns:a16="http://schemas.microsoft.com/office/drawing/2014/main" id="{00000000-0008-0000-0500-00007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1" name="Line 53">
          <a:extLst>
            <a:ext uri="{FF2B5EF4-FFF2-40B4-BE49-F238E27FC236}">
              <a16:creationId xmlns:a16="http://schemas.microsoft.com/office/drawing/2014/main" id="{00000000-0008-0000-0500-00007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2" name="Line 54">
          <a:extLst>
            <a:ext uri="{FF2B5EF4-FFF2-40B4-BE49-F238E27FC236}">
              <a16:creationId xmlns:a16="http://schemas.microsoft.com/office/drawing/2014/main" id="{00000000-0008-0000-0500-00007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3" name="Line 62">
          <a:extLst>
            <a:ext uri="{FF2B5EF4-FFF2-40B4-BE49-F238E27FC236}">
              <a16:creationId xmlns:a16="http://schemas.microsoft.com/office/drawing/2014/main" id="{00000000-0008-0000-05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4" name="Line 63">
          <a:extLst>
            <a:ext uri="{FF2B5EF4-FFF2-40B4-BE49-F238E27FC236}">
              <a16:creationId xmlns:a16="http://schemas.microsoft.com/office/drawing/2014/main" id="{00000000-0008-0000-05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5" name="Line 71">
          <a:extLst>
            <a:ext uri="{FF2B5EF4-FFF2-40B4-BE49-F238E27FC236}">
              <a16:creationId xmlns:a16="http://schemas.microsoft.com/office/drawing/2014/main" id="{00000000-0008-0000-05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6" name="Line 72">
          <a:extLst>
            <a:ext uri="{FF2B5EF4-FFF2-40B4-BE49-F238E27FC236}">
              <a16:creationId xmlns:a16="http://schemas.microsoft.com/office/drawing/2014/main" id="{00000000-0008-0000-05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6" name="Line 39">
          <a:extLst>
            <a:ext uri="{FF2B5EF4-FFF2-40B4-BE49-F238E27FC236}">
              <a16:creationId xmlns:a16="http://schemas.microsoft.com/office/drawing/2014/main" id="{00000000-0008-0000-05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7" name="Line 40">
          <a:extLst>
            <a:ext uri="{FF2B5EF4-FFF2-40B4-BE49-F238E27FC236}">
              <a16:creationId xmlns:a16="http://schemas.microsoft.com/office/drawing/2014/main" id="{00000000-0008-0000-0500-00008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8" name="Line 44">
          <a:extLst>
            <a:ext uri="{FF2B5EF4-FFF2-40B4-BE49-F238E27FC236}">
              <a16:creationId xmlns:a16="http://schemas.microsoft.com/office/drawing/2014/main" id="{00000000-0008-0000-0500-00008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9" name="Line 45">
          <a:extLst>
            <a:ext uri="{FF2B5EF4-FFF2-40B4-BE49-F238E27FC236}">
              <a16:creationId xmlns:a16="http://schemas.microsoft.com/office/drawing/2014/main" id="{00000000-0008-0000-05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0" name="Line 53">
          <a:extLst>
            <a:ext uri="{FF2B5EF4-FFF2-40B4-BE49-F238E27FC236}">
              <a16:creationId xmlns:a16="http://schemas.microsoft.com/office/drawing/2014/main" id="{00000000-0008-0000-05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1" name="Line 54">
          <a:extLst>
            <a:ext uri="{FF2B5EF4-FFF2-40B4-BE49-F238E27FC236}">
              <a16:creationId xmlns:a16="http://schemas.microsoft.com/office/drawing/2014/main" id="{00000000-0008-0000-0500-00008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2" name="Line 62">
          <a:extLst>
            <a:ext uri="{FF2B5EF4-FFF2-40B4-BE49-F238E27FC236}">
              <a16:creationId xmlns:a16="http://schemas.microsoft.com/office/drawing/2014/main" id="{00000000-0008-0000-0500-00008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3" name="Line 63">
          <a:extLst>
            <a:ext uri="{FF2B5EF4-FFF2-40B4-BE49-F238E27FC236}">
              <a16:creationId xmlns:a16="http://schemas.microsoft.com/office/drawing/2014/main" id="{00000000-0008-0000-0500-00008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4" name="Line 71">
          <a:extLst>
            <a:ext uri="{FF2B5EF4-FFF2-40B4-BE49-F238E27FC236}">
              <a16:creationId xmlns:a16="http://schemas.microsoft.com/office/drawing/2014/main" id="{00000000-0008-0000-0500-00009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5" name="Line 72">
          <a:extLst>
            <a:ext uri="{FF2B5EF4-FFF2-40B4-BE49-F238E27FC236}">
              <a16:creationId xmlns:a16="http://schemas.microsoft.com/office/drawing/2014/main" id="{00000000-0008-0000-0500-00009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2" name="Line 39">
          <a:extLst>
            <a:ext uri="{FF2B5EF4-FFF2-40B4-BE49-F238E27FC236}">
              <a16:creationId xmlns:a16="http://schemas.microsoft.com/office/drawing/2014/main" id="{00000000-0008-0000-0500-00009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3" name="Line 40">
          <a:extLst>
            <a:ext uri="{FF2B5EF4-FFF2-40B4-BE49-F238E27FC236}">
              <a16:creationId xmlns:a16="http://schemas.microsoft.com/office/drawing/2014/main" id="{00000000-0008-0000-0500-00009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4" name="Line 44">
          <a:extLst>
            <a:ext uri="{FF2B5EF4-FFF2-40B4-BE49-F238E27FC236}">
              <a16:creationId xmlns:a16="http://schemas.microsoft.com/office/drawing/2014/main" id="{00000000-0008-0000-0500-00009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5" name="Line 45">
          <a:extLst>
            <a:ext uri="{FF2B5EF4-FFF2-40B4-BE49-F238E27FC236}">
              <a16:creationId xmlns:a16="http://schemas.microsoft.com/office/drawing/2014/main" id="{00000000-0008-0000-0500-00009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6" name="Line 53">
          <a:extLst>
            <a:ext uri="{FF2B5EF4-FFF2-40B4-BE49-F238E27FC236}">
              <a16:creationId xmlns:a16="http://schemas.microsoft.com/office/drawing/2014/main" id="{00000000-0008-0000-0500-00009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7" name="Line 54">
          <a:extLst>
            <a:ext uri="{FF2B5EF4-FFF2-40B4-BE49-F238E27FC236}">
              <a16:creationId xmlns:a16="http://schemas.microsoft.com/office/drawing/2014/main" id="{00000000-0008-0000-0500-00009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8" name="Line 62">
          <a:extLst>
            <a:ext uri="{FF2B5EF4-FFF2-40B4-BE49-F238E27FC236}">
              <a16:creationId xmlns:a16="http://schemas.microsoft.com/office/drawing/2014/main" id="{00000000-0008-0000-0500-00009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9" name="Line 63">
          <a:extLst>
            <a:ext uri="{FF2B5EF4-FFF2-40B4-BE49-F238E27FC236}">
              <a16:creationId xmlns:a16="http://schemas.microsoft.com/office/drawing/2014/main" id="{00000000-0008-0000-0500-00009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0" name="Line 71">
          <a:extLst>
            <a:ext uri="{FF2B5EF4-FFF2-40B4-BE49-F238E27FC236}">
              <a16:creationId xmlns:a16="http://schemas.microsoft.com/office/drawing/2014/main" id="{00000000-0008-0000-0500-0000A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1" name="Line 72">
          <a:extLst>
            <a:ext uri="{FF2B5EF4-FFF2-40B4-BE49-F238E27FC236}">
              <a16:creationId xmlns:a16="http://schemas.microsoft.com/office/drawing/2014/main" id="{00000000-0008-0000-0500-0000A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166" name="Line 4">
          <a:extLst>
            <a:ext uri="{FF2B5EF4-FFF2-40B4-BE49-F238E27FC236}">
              <a16:creationId xmlns:a16="http://schemas.microsoft.com/office/drawing/2014/main" id="{00000000-0008-0000-0500-0000A6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167" name="Line 5">
          <a:extLst>
            <a:ext uri="{FF2B5EF4-FFF2-40B4-BE49-F238E27FC236}">
              <a16:creationId xmlns:a16="http://schemas.microsoft.com/office/drawing/2014/main" id="{00000000-0008-0000-0500-0000A7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168" name="Line 6">
          <a:extLst>
            <a:ext uri="{FF2B5EF4-FFF2-40B4-BE49-F238E27FC236}">
              <a16:creationId xmlns:a16="http://schemas.microsoft.com/office/drawing/2014/main" id="{00000000-0008-0000-0500-0000A8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169" name="Line 7">
          <a:extLst>
            <a:ext uri="{FF2B5EF4-FFF2-40B4-BE49-F238E27FC236}">
              <a16:creationId xmlns:a16="http://schemas.microsoft.com/office/drawing/2014/main" id="{00000000-0008-0000-0500-0000A9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170" name="Line 8">
          <a:extLst>
            <a:ext uri="{FF2B5EF4-FFF2-40B4-BE49-F238E27FC236}">
              <a16:creationId xmlns:a16="http://schemas.microsoft.com/office/drawing/2014/main" id="{00000000-0008-0000-0500-0000AA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71" name="Line 11">
          <a:extLst>
            <a:ext uri="{FF2B5EF4-FFF2-40B4-BE49-F238E27FC236}">
              <a16:creationId xmlns:a16="http://schemas.microsoft.com/office/drawing/2014/main" id="{00000000-0008-0000-0500-0000AB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72" name="Line 12">
          <a:extLst>
            <a:ext uri="{FF2B5EF4-FFF2-40B4-BE49-F238E27FC236}">
              <a16:creationId xmlns:a16="http://schemas.microsoft.com/office/drawing/2014/main" id="{00000000-0008-0000-0500-0000AC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73" name="Line 13">
          <a:extLst>
            <a:ext uri="{FF2B5EF4-FFF2-40B4-BE49-F238E27FC236}">
              <a16:creationId xmlns:a16="http://schemas.microsoft.com/office/drawing/2014/main" id="{00000000-0008-0000-0500-0000AD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74" name="Line 14">
          <a:extLst>
            <a:ext uri="{FF2B5EF4-FFF2-40B4-BE49-F238E27FC236}">
              <a16:creationId xmlns:a16="http://schemas.microsoft.com/office/drawing/2014/main" id="{00000000-0008-0000-0500-0000AE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75" name="Line 15">
          <a:extLst>
            <a:ext uri="{FF2B5EF4-FFF2-40B4-BE49-F238E27FC236}">
              <a16:creationId xmlns:a16="http://schemas.microsoft.com/office/drawing/2014/main" id="{00000000-0008-0000-0500-0000AF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76" name="Line 16">
          <a:extLst>
            <a:ext uri="{FF2B5EF4-FFF2-40B4-BE49-F238E27FC236}">
              <a16:creationId xmlns:a16="http://schemas.microsoft.com/office/drawing/2014/main" id="{00000000-0008-0000-0500-0000B0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7" name="Line 34">
          <a:extLst>
            <a:ext uri="{FF2B5EF4-FFF2-40B4-BE49-F238E27FC236}">
              <a16:creationId xmlns:a16="http://schemas.microsoft.com/office/drawing/2014/main" id="{00000000-0008-0000-0500-0000B1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8" name="Line 35">
          <a:extLst>
            <a:ext uri="{FF2B5EF4-FFF2-40B4-BE49-F238E27FC236}">
              <a16:creationId xmlns:a16="http://schemas.microsoft.com/office/drawing/2014/main" id="{00000000-0008-0000-0500-0000B2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9" name="Line 39">
          <a:extLst>
            <a:ext uri="{FF2B5EF4-FFF2-40B4-BE49-F238E27FC236}">
              <a16:creationId xmlns:a16="http://schemas.microsoft.com/office/drawing/2014/main" id="{00000000-0008-0000-0500-0000B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0" name="Line 40">
          <a:extLst>
            <a:ext uri="{FF2B5EF4-FFF2-40B4-BE49-F238E27FC236}">
              <a16:creationId xmlns:a16="http://schemas.microsoft.com/office/drawing/2014/main" id="{00000000-0008-0000-0500-0000B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1" name="Line 44">
          <a:extLst>
            <a:ext uri="{FF2B5EF4-FFF2-40B4-BE49-F238E27FC236}">
              <a16:creationId xmlns:a16="http://schemas.microsoft.com/office/drawing/2014/main" id="{00000000-0008-0000-0500-0000B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2" name="Line 45">
          <a:extLst>
            <a:ext uri="{FF2B5EF4-FFF2-40B4-BE49-F238E27FC236}">
              <a16:creationId xmlns:a16="http://schemas.microsoft.com/office/drawing/2014/main" id="{00000000-0008-0000-0500-0000B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3" name="Line 53">
          <a:extLst>
            <a:ext uri="{FF2B5EF4-FFF2-40B4-BE49-F238E27FC236}">
              <a16:creationId xmlns:a16="http://schemas.microsoft.com/office/drawing/2014/main" id="{00000000-0008-0000-0500-0000B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4" name="Line 54">
          <a:extLst>
            <a:ext uri="{FF2B5EF4-FFF2-40B4-BE49-F238E27FC236}">
              <a16:creationId xmlns:a16="http://schemas.microsoft.com/office/drawing/2014/main" id="{00000000-0008-0000-0500-0000B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5" name="Line 62">
          <a:extLst>
            <a:ext uri="{FF2B5EF4-FFF2-40B4-BE49-F238E27FC236}">
              <a16:creationId xmlns:a16="http://schemas.microsoft.com/office/drawing/2014/main" id="{00000000-0008-0000-0500-0000B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6" name="Line 63">
          <a:extLst>
            <a:ext uri="{FF2B5EF4-FFF2-40B4-BE49-F238E27FC236}">
              <a16:creationId xmlns:a16="http://schemas.microsoft.com/office/drawing/2014/main" id="{00000000-0008-0000-0500-0000B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7" name="Line 71">
          <a:extLst>
            <a:ext uri="{FF2B5EF4-FFF2-40B4-BE49-F238E27FC236}">
              <a16:creationId xmlns:a16="http://schemas.microsoft.com/office/drawing/2014/main" id="{00000000-0008-0000-0500-0000B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8" name="Line 72">
          <a:extLst>
            <a:ext uri="{FF2B5EF4-FFF2-40B4-BE49-F238E27FC236}">
              <a16:creationId xmlns:a16="http://schemas.microsoft.com/office/drawing/2014/main" id="{00000000-0008-0000-0500-0000B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89" name="Line 39">
          <a:extLst>
            <a:ext uri="{FF2B5EF4-FFF2-40B4-BE49-F238E27FC236}">
              <a16:creationId xmlns:a16="http://schemas.microsoft.com/office/drawing/2014/main" id="{00000000-0008-0000-0500-0000B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0" name="Line 40">
          <a:extLst>
            <a:ext uri="{FF2B5EF4-FFF2-40B4-BE49-F238E27FC236}">
              <a16:creationId xmlns:a16="http://schemas.microsoft.com/office/drawing/2014/main" id="{00000000-0008-0000-0500-0000B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1" name="Line 44">
          <a:extLst>
            <a:ext uri="{FF2B5EF4-FFF2-40B4-BE49-F238E27FC236}">
              <a16:creationId xmlns:a16="http://schemas.microsoft.com/office/drawing/2014/main" id="{00000000-0008-0000-0500-0000B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2" name="Line 45">
          <a:extLst>
            <a:ext uri="{FF2B5EF4-FFF2-40B4-BE49-F238E27FC236}">
              <a16:creationId xmlns:a16="http://schemas.microsoft.com/office/drawing/2014/main" id="{00000000-0008-0000-0500-0000C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6" name="Line 53">
          <a:extLst>
            <a:ext uri="{FF2B5EF4-FFF2-40B4-BE49-F238E27FC236}">
              <a16:creationId xmlns:a16="http://schemas.microsoft.com/office/drawing/2014/main" id="{00000000-0008-0000-0500-0000C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7" name="Line 54">
          <a:extLst>
            <a:ext uri="{FF2B5EF4-FFF2-40B4-BE49-F238E27FC236}">
              <a16:creationId xmlns:a16="http://schemas.microsoft.com/office/drawing/2014/main" id="{00000000-0008-0000-0500-0000C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1" name="Line 62">
          <a:extLst>
            <a:ext uri="{FF2B5EF4-FFF2-40B4-BE49-F238E27FC236}">
              <a16:creationId xmlns:a16="http://schemas.microsoft.com/office/drawing/2014/main" id="{00000000-0008-0000-0500-0000C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2" name="Line 63">
          <a:extLst>
            <a:ext uri="{FF2B5EF4-FFF2-40B4-BE49-F238E27FC236}">
              <a16:creationId xmlns:a16="http://schemas.microsoft.com/office/drawing/2014/main" id="{00000000-0008-0000-0500-0000C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6" name="Line 71">
          <a:extLst>
            <a:ext uri="{FF2B5EF4-FFF2-40B4-BE49-F238E27FC236}">
              <a16:creationId xmlns:a16="http://schemas.microsoft.com/office/drawing/2014/main" id="{00000000-0008-0000-0500-0000C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7" name="Line 72">
          <a:extLst>
            <a:ext uri="{FF2B5EF4-FFF2-40B4-BE49-F238E27FC236}">
              <a16:creationId xmlns:a16="http://schemas.microsoft.com/office/drawing/2014/main" id="{00000000-0008-0000-0500-0000C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2" name="Line 39">
          <a:extLst>
            <a:ext uri="{FF2B5EF4-FFF2-40B4-BE49-F238E27FC236}">
              <a16:creationId xmlns:a16="http://schemas.microsoft.com/office/drawing/2014/main" id="{00000000-0008-0000-05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3" name="Line 40">
          <a:extLst>
            <a:ext uri="{FF2B5EF4-FFF2-40B4-BE49-F238E27FC236}">
              <a16:creationId xmlns:a16="http://schemas.microsoft.com/office/drawing/2014/main" id="{00000000-0008-0000-05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4" name="Line 44">
          <a:extLst>
            <a:ext uri="{FF2B5EF4-FFF2-40B4-BE49-F238E27FC236}">
              <a16:creationId xmlns:a16="http://schemas.microsoft.com/office/drawing/2014/main" id="{00000000-0008-0000-05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5" name="Line 45">
          <a:extLst>
            <a:ext uri="{FF2B5EF4-FFF2-40B4-BE49-F238E27FC236}">
              <a16:creationId xmlns:a16="http://schemas.microsoft.com/office/drawing/2014/main" id="{00000000-0008-0000-05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9" name="Line 53">
          <a:extLst>
            <a:ext uri="{FF2B5EF4-FFF2-40B4-BE49-F238E27FC236}">
              <a16:creationId xmlns:a16="http://schemas.microsoft.com/office/drawing/2014/main" id="{00000000-0008-0000-05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0" name="Line 54">
          <a:extLst>
            <a:ext uri="{FF2B5EF4-FFF2-40B4-BE49-F238E27FC236}">
              <a16:creationId xmlns:a16="http://schemas.microsoft.com/office/drawing/2014/main" id="{00000000-0008-0000-05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4" name="Line 62">
          <a:extLst>
            <a:ext uri="{FF2B5EF4-FFF2-40B4-BE49-F238E27FC236}">
              <a16:creationId xmlns:a16="http://schemas.microsoft.com/office/drawing/2014/main" id="{00000000-0008-0000-05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5" name="Line 63">
          <a:extLst>
            <a:ext uri="{FF2B5EF4-FFF2-40B4-BE49-F238E27FC236}">
              <a16:creationId xmlns:a16="http://schemas.microsoft.com/office/drawing/2014/main" id="{00000000-0008-0000-05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9" name="Line 71">
          <a:extLst>
            <a:ext uri="{FF2B5EF4-FFF2-40B4-BE49-F238E27FC236}">
              <a16:creationId xmlns:a16="http://schemas.microsoft.com/office/drawing/2014/main" id="{00000000-0008-0000-05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40" name="Line 72">
          <a:extLst>
            <a:ext uri="{FF2B5EF4-FFF2-40B4-BE49-F238E27FC236}">
              <a16:creationId xmlns:a16="http://schemas.microsoft.com/office/drawing/2014/main" id="{00000000-0008-0000-05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4" name="Line 39">
          <a:extLst>
            <a:ext uri="{FF2B5EF4-FFF2-40B4-BE49-F238E27FC236}">
              <a16:creationId xmlns:a16="http://schemas.microsoft.com/office/drawing/2014/main" id="{00000000-0008-0000-0500-0000F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5" name="Line 40">
          <a:extLst>
            <a:ext uri="{FF2B5EF4-FFF2-40B4-BE49-F238E27FC236}">
              <a16:creationId xmlns:a16="http://schemas.microsoft.com/office/drawing/2014/main" id="{00000000-0008-0000-0500-0000F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6" name="Line 44">
          <a:extLst>
            <a:ext uri="{FF2B5EF4-FFF2-40B4-BE49-F238E27FC236}">
              <a16:creationId xmlns:a16="http://schemas.microsoft.com/office/drawing/2014/main" id="{00000000-0008-0000-0500-00000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7" name="Line 45">
          <a:extLst>
            <a:ext uri="{FF2B5EF4-FFF2-40B4-BE49-F238E27FC236}">
              <a16:creationId xmlns:a16="http://schemas.microsoft.com/office/drawing/2014/main" id="{00000000-0008-0000-0500-00000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1" name="Line 53">
          <a:extLst>
            <a:ext uri="{FF2B5EF4-FFF2-40B4-BE49-F238E27FC236}">
              <a16:creationId xmlns:a16="http://schemas.microsoft.com/office/drawing/2014/main" id="{00000000-0008-0000-05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2" name="Line 54">
          <a:extLst>
            <a:ext uri="{FF2B5EF4-FFF2-40B4-BE49-F238E27FC236}">
              <a16:creationId xmlns:a16="http://schemas.microsoft.com/office/drawing/2014/main" id="{00000000-0008-0000-0500-00000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6" name="Line 62">
          <a:extLst>
            <a:ext uri="{FF2B5EF4-FFF2-40B4-BE49-F238E27FC236}">
              <a16:creationId xmlns:a16="http://schemas.microsoft.com/office/drawing/2014/main" id="{00000000-0008-0000-05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7" name="Line 63">
          <a:extLst>
            <a:ext uri="{FF2B5EF4-FFF2-40B4-BE49-F238E27FC236}">
              <a16:creationId xmlns:a16="http://schemas.microsoft.com/office/drawing/2014/main" id="{00000000-0008-0000-0500-00000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0" name="Line 71">
          <a:extLst>
            <a:ext uri="{FF2B5EF4-FFF2-40B4-BE49-F238E27FC236}">
              <a16:creationId xmlns:a16="http://schemas.microsoft.com/office/drawing/2014/main" id="{00000000-0008-0000-05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1" name="Line 72">
          <a:extLst>
            <a:ext uri="{FF2B5EF4-FFF2-40B4-BE49-F238E27FC236}">
              <a16:creationId xmlns:a16="http://schemas.microsoft.com/office/drawing/2014/main" id="{00000000-0008-0000-05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63500</xdr:colOff>
      <xdr:row>198</xdr:row>
      <xdr:rowOff>47625</xdr:rowOff>
    </xdr:from>
    <xdr:to>
      <xdr:col>23</xdr:col>
      <xdr:colOff>88927</xdr:colOff>
      <xdr:row>198</xdr:row>
      <xdr:rowOff>349322</xdr:rowOff>
    </xdr:to>
    <xdr:sp macro="" textlink="">
      <xdr:nvSpPr>
        <xdr:cNvPr id="290" name="Oval 1429">
          <a:extLst>
            <a:ext uri="{FF2B5EF4-FFF2-40B4-BE49-F238E27FC236}">
              <a16:creationId xmlns:a16="http://schemas.microsoft.com/office/drawing/2014/main" id="{00000000-0008-0000-0500-000022010000}"/>
            </a:ext>
          </a:extLst>
        </xdr:cNvPr>
        <xdr:cNvSpPr>
          <a:spLocks noChangeArrowheads="1"/>
        </xdr:cNvSpPr>
      </xdr:nvSpPr>
      <xdr:spPr bwMode="auto">
        <a:xfrm>
          <a:off x="2159000" y="504348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63500</xdr:colOff>
      <xdr:row>155</xdr:row>
      <xdr:rowOff>31750</xdr:rowOff>
    </xdr:from>
    <xdr:to>
      <xdr:col>23</xdr:col>
      <xdr:colOff>88927</xdr:colOff>
      <xdr:row>155</xdr:row>
      <xdr:rowOff>333447</xdr:rowOff>
    </xdr:to>
    <xdr:sp macro="" textlink="">
      <xdr:nvSpPr>
        <xdr:cNvPr id="291" name="Oval 1429">
          <a:extLst>
            <a:ext uri="{FF2B5EF4-FFF2-40B4-BE49-F238E27FC236}">
              <a16:creationId xmlns:a16="http://schemas.microsoft.com/office/drawing/2014/main" id="{00000000-0008-0000-0500-000023010000}"/>
            </a:ext>
          </a:extLst>
        </xdr:cNvPr>
        <xdr:cNvSpPr>
          <a:spLocks noChangeArrowheads="1"/>
        </xdr:cNvSpPr>
      </xdr:nvSpPr>
      <xdr:spPr bwMode="auto">
        <a:xfrm>
          <a:off x="2149475" y="33340675"/>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50</xdr:col>
      <xdr:colOff>38100</xdr:colOff>
      <xdr:row>67</xdr:row>
      <xdr:rowOff>0</xdr:rowOff>
    </xdr:from>
    <xdr:to>
      <xdr:col>51</xdr:col>
      <xdr:colOff>41275</xdr:colOff>
      <xdr:row>67</xdr:row>
      <xdr:rowOff>107950</xdr:rowOff>
    </xdr:to>
    <xdr:grpSp>
      <xdr:nvGrpSpPr>
        <xdr:cNvPr id="203" name="グループ化 1">
          <a:extLst>
            <a:ext uri="{FF2B5EF4-FFF2-40B4-BE49-F238E27FC236}">
              <a16:creationId xmlns:a16="http://schemas.microsoft.com/office/drawing/2014/main" id="{00000000-0008-0000-0500-0000CB000000}"/>
            </a:ext>
          </a:extLst>
        </xdr:cNvPr>
        <xdr:cNvGrpSpPr>
          <a:grpSpLocks/>
        </xdr:cNvGrpSpPr>
      </xdr:nvGrpSpPr>
      <xdr:grpSpPr bwMode="auto">
        <a:xfrm>
          <a:off x="5892800" y="9334500"/>
          <a:ext cx="117475" cy="107950"/>
          <a:chOff x="5778500" y="10467975"/>
          <a:chExt cx="123825" cy="107950"/>
        </a:xfrm>
      </xdr:grpSpPr>
      <xdr:sp macro="" textlink="">
        <xdr:nvSpPr>
          <xdr:cNvPr id="204" name="Line 80">
            <a:extLst>
              <a:ext uri="{FF2B5EF4-FFF2-40B4-BE49-F238E27FC236}">
                <a16:creationId xmlns:a16="http://schemas.microsoft.com/office/drawing/2014/main" id="{00000000-0008-0000-0500-0000CC00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 name="Line 81">
            <a:extLst>
              <a:ext uri="{FF2B5EF4-FFF2-40B4-BE49-F238E27FC236}">
                <a16:creationId xmlns:a16="http://schemas.microsoft.com/office/drawing/2014/main" id="{00000000-0008-0000-0500-0000CD00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96</xdr:col>
      <xdr:colOff>0</xdr:colOff>
      <xdr:row>5</xdr:row>
      <xdr:rowOff>0</xdr:rowOff>
    </xdr:from>
    <xdr:to>
      <xdr:col>109</xdr:col>
      <xdr:colOff>0</xdr:colOff>
      <xdr:row>44</xdr:row>
      <xdr:rowOff>63500</xdr:rowOff>
    </xdr:to>
    <xdr:sp macro="" textlink="">
      <xdr:nvSpPr>
        <xdr:cNvPr id="193" name="テキスト ボックス 192">
          <a:extLst>
            <a:ext uri="{FF2B5EF4-FFF2-40B4-BE49-F238E27FC236}">
              <a16:creationId xmlns:a16="http://schemas.microsoft.com/office/drawing/2014/main" id="{00000000-0008-0000-0500-0000C1000000}"/>
            </a:ext>
          </a:extLst>
        </xdr:cNvPr>
        <xdr:cNvSpPr txBox="1"/>
      </xdr:nvSpPr>
      <xdr:spPr bwMode="auto">
        <a:xfrm>
          <a:off x="11976100" y="342900"/>
          <a:ext cx="7416800" cy="5943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２校（園）目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3</xdr:row>
      <xdr:rowOff>34925</xdr:rowOff>
    </xdr:from>
    <xdr:to>
      <xdr:col>9</xdr:col>
      <xdr:colOff>95250</xdr:colOff>
      <xdr:row>6</xdr:row>
      <xdr:rowOff>25400</xdr:rowOff>
    </xdr:to>
    <xdr:sp macro="" textlink="">
      <xdr:nvSpPr>
        <xdr:cNvPr id="2" name="Oval 1">
          <a:extLst>
            <a:ext uri="{FF2B5EF4-FFF2-40B4-BE49-F238E27FC236}">
              <a16:creationId xmlns:a16="http://schemas.microsoft.com/office/drawing/2014/main" id="{00000000-0008-0000-0600-000002000000}"/>
            </a:ext>
          </a:extLst>
        </xdr:cNvPr>
        <xdr:cNvSpPr>
          <a:spLocks noChangeArrowheads="1"/>
        </xdr:cNvSpPr>
      </xdr:nvSpPr>
      <xdr:spPr bwMode="auto">
        <a:xfrm>
          <a:off x="171450" y="7112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6</xdr:row>
      <xdr:rowOff>130175</xdr:rowOff>
    </xdr:from>
    <xdr:to>
      <xdr:col>25</xdr:col>
      <xdr:colOff>50799</xdr:colOff>
      <xdr:row>10</xdr:row>
      <xdr:rowOff>136071</xdr:rowOff>
    </xdr:to>
    <xdr:sp macro="" textlink="">
      <xdr:nvSpPr>
        <xdr:cNvPr id="3" name="Rectangle 2">
          <a:extLst>
            <a:ext uri="{FF2B5EF4-FFF2-40B4-BE49-F238E27FC236}">
              <a16:creationId xmlns:a16="http://schemas.microsoft.com/office/drawing/2014/main" id="{00000000-0008-0000-06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102</xdr:row>
      <xdr:rowOff>0</xdr:rowOff>
    </xdr:from>
    <xdr:to>
      <xdr:col>86</xdr:col>
      <xdr:colOff>0</xdr:colOff>
      <xdr:row>102</xdr:row>
      <xdr:rowOff>0</xdr:rowOff>
    </xdr:to>
    <xdr:sp macro="" textlink="">
      <xdr:nvSpPr>
        <xdr:cNvPr id="4" name="Line 4">
          <a:extLst>
            <a:ext uri="{FF2B5EF4-FFF2-40B4-BE49-F238E27FC236}">
              <a16:creationId xmlns:a16="http://schemas.microsoft.com/office/drawing/2014/main" id="{00000000-0008-0000-0600-000004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5" name="Line 5">
          <a:extLst>
            <a:ext uri="{FF2B5EF4-FFF2-40B4-BE49-F238E27FC236}">
              <a16:creationId xmlns:a16="http://schemas.microsoft.com/office/drawing/2014/main" id="{00000000-0008-0000-0600-000005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7" name="Line 7">
          <a:extLst>
            <a:ext uri="{FF2B5EF4-FFF2-40B4-BE49-F238E27FC236}">
              <a16:creationId xmlns:a16="http://schemas.microsoft.com/office/drawing/2014/main" id="{00000000-0008-0000-0600-000007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8" name="Line 8">
          <a:extLst>
            <a:ext uri="{FF2B5EF4-FFF2-40B4-BE49-F238E27FC236}">
              <a16:creationId xmlns:a16="http://schemas.microsoft.com/office/drawing/2014/main" id="{00000000-0008-0000-0600-000008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 name="Line 11">
          <a:extLst>
            <a:ext uri="{FF2B5EF4-FFF2-40B4-BE49-F238E27FC236}">
              <a16:creationId xmlns:a16="http://schemas.microsoft.com/office/drawing/2014/main" id="{00000000-0008-0000-0600-000009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 name="Line 12">
          <a:extLst>
            <a:ext uri="{FF2B5EF4-FFF2-40B4-BE49-F238E27FC236}">
              <a16:creationId xmlns:a16="http://schemas.microsoft.com/office/drawing/2014/main" id="{00000000-0008-0000-0600-00000A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1" name="Line 13">
          <a:extLst>
            <a:ext uri="{FF2B5EF4-FFF2-40B4-BE49-F238E27FC236}">
              <a16:creationId xmlns:a16="http://schemas.microsoft.com/office/drawing/2014/main" id="{00000000-0008-0000-0600-00000B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2" name="Line 14">
          <a:extLst>
            <a:ext uri="{FF2B5EF4-FFF2-40B4-BE49-F238E27FC236}">
              <a16:creationId xmlns:a16="http://schemas.microsoft.com/office/drawing/2014/main" id="{00000000-0008-0000-0600-00000C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3" name="Line 15">
          <a:extLst>
            <a:ext uri="{FF2B5EF4-FFF2-40B4-BE49-F238E27FC236}">
              <a16:creationId xmlns:a16="http://schemas.microsoft.com/office/drawing/2014/main" id="{00000000-0008-0000-0600-00000D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4" name="Line 16">
          <a:extLst>
            <a:ext uri="{FF2B5EF4-FFF2-40B4-BE49-F238E27FC236}">
              <a16:creationId xmlns:a16="http://schemas.microsoft.com/office/drawing/2014/main" id="{00000000-0008-0000-0600-00000E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 name="Line 34">
          <a:extLst>
            <a:ext uri="{FF2B5EF4-FFF2-40B4-BE49-F238E27FC236}">
              <a16:creationId xmlns:a16="http://schemas.microsoft.com/office/drawing/2014/main" id="{00000000-0008-0000-0600-00000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6" name="Line 35">
          <a:extLst>
            <a:ext uri="{FF2B5EF4-FFF2-40B4-BE49-F238E27FC236}">
              <a16:creationId xmlns:a16="http://schemas.microsoft.com/office/drawing/2014/main" id="{00000000-0008-0000-0600-00001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 name="Line 39">
          <a:extLst>
            <a:ext uri="{FF2B5EF4-FFF2-40B4-BE49-F238E27FC236}">
              <a16:creationId xmlns:a16="http://schemas.microsoft.com/office/drawing/2014/main" id="{00000000-0008-0000-0600-00001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 name="Line 40">
          <a:extLst>
            <a:ext uri="{FF2B5EF4-FFF2-40B4-BE49-F238E27FC236}">
              <a16:creationId xmlns:a16="http://schemas.microsoft.com/office/drawing/2014/main" id="{00000000-0008-0000-0600-00001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9" name="Line 44">
          <a:extLst>
            <a:ext uri="{FF2B5EF4-FFF2-40B4-BE49-F238E27FC236}">
              <a16:creationId xmlns:a16="http://schemas.microsoft.com/office/drawing/2014/main" id="{00000000-0008-0000-0600-00001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 name="Line 45">
          <a:extLst>
            <a:ext uri="{FF2B5EF4-FFF2-40B4-BE49-F238E27FC236}">
              <a16:creationId xmlns:a16="http://schemas.microsoft.com/office/drawing/2014/main" id="{00000000-0008-0000-0600-00001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 name="Line 53">
          <a:extLst>
            <a:ext uri="{FF2B5EF4-FFF2-40B4-BE49-F238E27FC236}">
              <a16:creationId xmlns:a16="http://schemas.microsoft.com/office/drawing/2014/main" id="{00000000-0008-0000-0600-00001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2" name="Line 54">
          <a:extLst>
            <a:ext uri="{FF2B5EF4-FFF2-40B4-BE49-F238E27FC236}">
              <a16:creationId xmlns:a16="http://schemas.microsoft.com/office/drawing/2014/main" id="{00000000-0008-0000-0600-00001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3" name="Line 62">
          <a:extLst>
            <a:ext uri="{FF2B5EF4-FFF2-40B4-BE49-F238E27FC236}">
              <a16:creationId xmlns:a16="http://schemas.microsoft.com/office/drawing/2014/main" id="{00000000-0008-0000-0600-00001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4" name="Line 63">
          <a:extLst>
            <a:ext uri="{FF2B5EF4-FFF2-40B4-BE49-F238E27FC236}">
              <a16:creationId xmlns:a16="http://schemas.microsoft.com/office/drawing/2014/main" id="{00000000-0008-0000-0600-00001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5" name="Line 71">
          <a:extLst>
            <a:ext uri="{FF2B5EF4-FFF2-40B4-BE49-F238E27FC236}">
              <a16:creationId xmlns:a16="http://schemas.microsoft.com/office/drawing/2014/main" id="{00000000-0008-0000-0600-00001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6" name="Line 72">
          <a:extLst>
            <a:ext uri="{FF2B5EF4-FFF2-40B4-BE49-F238E27FC236}">
              <a16:creationId xmlns:a16="http://schemas.microsoft.com/office/drawing/2014/main" id="{00000000-0008-0000-0600-00001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 name="Line 39">
          <a:extLst>
            <a:ext uri="{FF2B5EF4-FFF2-40B4-BE49-F238E27FC236}">
              <a16:creationId xmlns:a16="http://schemas.microsoft.com/office/drawing/2014/main" id="{00000000-0008-0000-0600-00001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8" name="Line 40">
          <a:extLst>
            <a:ext uri="{FF2B5EF4-FFF2-40B4-BE49-F238E27FC236}">
              <a16:creationId xmlns:a16="http://schemas.microsoft.com/office/drawing/2014/main" id="{00000000-0008-0000-0600-00001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 name="Line 44">
          <a:extLst>
            <a:ext uri="{FF2B5EF4-FFF2-40B4-BE49-F238E27FC236}">
              <a16:creationId xmlns:a16="http://schemas.microsoft.com/office/drawing/2014/main" id="{00000000-0008-0000-0600-00001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 name="Line 45">
          <a:extLst>
            <a:ext uri="{FF2B5EF4-FFF2-40B4-BE49-F238E27FC236}">
              <a16:creationId xmlns:a16="http://schemas.microsoft.com/office/drawing/2014/main" id="{00000000-0008-0000-0600-00001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 name="Line 53">
          <a:extLst>
            <a:ext uri="{FF2B5EF4-FFF2-40B4-BE49-F238E27FC236}">
              <a16:creationId xmlns:a16="http://schemas.microsoft.com/office/drawing/2014/main" id="{00000000-0008-0000-0600-00001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 name="Line 54">
          <a:extLst>
            <a:ext uri="{FF2B5EF4-FFF2-40B4-BE49-F238E27FC236}">
              <a16:creationId xmlns:a16="http://schemas.microsoft.com/office/drawing/2014/main" id="{00000000-0008-0000-0600-00002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 name="Line 62">
          <a:extLst>
            <a:ext uri="{FF2B5EF4-FFF2-40B4-BE49-F238E27FC236}">
              <a16:creationId xmlns:a16="http://schemas.microsoft.com/office/drawing/2014/main" id="{00000000-0008-0000-0600-00002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 name="Line 63">
          <a:extLst>
            <a:ext uri="{FF2B5EF4-FFF2-40B4-BE49-F238E27FC236}">
              <a16:creationId xmlns:a16="http://schemas.microsoft.com/office/drawing/2014/main" id="{00000000-0008-0000-0600-00002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 name="Line 71">
          <a:extLst>
            <a:ext uri="{FF2B5EF4-FFF2-40B4-BE49-F238E27FC236}">
              <a16:creationId xmlns:a16="http://schemas.microsoft.com/office/drawing/2014/main" id="{00000000-0008-0000-0600-00002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 name="Line 72">
          <a:extLst>
            <a:ext uri="{FF2B5EF4-FFF2-40B4-BE49-F238E27FC236}">
              <a16:creationId xmlns:a16="http://schemas.microsoft.com/office/drawing/2014/main" id="{00000000-0008-0000-0600-00002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 name="Line 39">
          <a:extLst>
            <a:ext uri="{FF2B5EF4-FFF2-40B4-BE49-F238E27FC236}">
              <a16:creationId xmlns:a16="http://schemas.microsoft.com/office/drawing/2014/main" id="{00000000-0008-0000-0600-00002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 name="Line 40">
          <a:extLst>
            <a:ext uri="{FF2B5EF4-FFF2-40B4-BE49-F238E27FC236}">
              <a16:creationId xmlns:a16="http://schemas.microsoft.com/office/drawing/2014/main" id="{00000000-0008-0000-0600-00002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 name="Line 44">
          <a:extLst>
            <a:ext uri="{FF2B5EF4-FFF2-40B4-BE49-F238E27FC236}">
              <a16:creationId xmlns:a16="http://schemas.microsoft.com/office/drawing/2014/main" id="{00000000-0008-0000-0600-00003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 name="Line 45">
          <a:extLst>
            <a:ext uri="{FF2B5EF4-FFF2-40B4-BE49-F238E27FC236}">
              <a16:creationId xmlns:a16="http://schemas.microsoft.com/office/drawing/2014/main" id="{00000000-0008-0000-06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 name="Line 53">
          <a:extLst>
            <a:ext uri="{FF2B5EF4-FFF2-40B4-BE49-F238E27FC236}">
              <a16:creationId xmlns:a16="http://schemas.microsoft.com/office/drawing/2014/main" id="{00000000-0008-0000-06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 name="Line 54">
          <a:extLst>
            <a:ext uri="{FF2B5EF4-FFF2-40B4-BE49-F238E27FC236}">
              <a16:creationId xmlns:a16="http://schemas.microsoft.com/office/drawing/2014/main" id="{00000000-0008-0000-06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 name="Line 62">
          <a:extLst>
            <a:ext uri="{FF2B5EF4-FFF2-40B4-BE49-F238E27FC236}">
              <a16:creationId xmlns:a16="http://schemas.microsoft.com/office/drawing/2014/main" id="{00000000-0008-0000-06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 name="Line 63">
          <a:extLst>
            <a:ext uri="{FF2B5EF4-FFF2-40B4-BE49-F238E27FC236}">
              <a16:creationId xmlns:a16="http://schemas.microsoft.com/office/drawing/2014/main" id="{00000000-0008-0000-0600-00003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 name="Line 71">
          <a:extLst>
            <a:ext uri="{FF2B5EF4-FFF2-40B4-BE49-F238E27FC236}">
              <a16:creationId xmlns:a16="http://schemas.microsoft.com/office/drawing/2014/main" id="{00000000-0008-0000-0600-00003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 name="Line 72">
          <a:extLst>
            <a:ext uri="{FF2B5EF4-FFF2-40B4-BE49-F238E27FC236}">
              <a16:creationId xmlns:a16="http://schemas.microsoft.com/office/drawing/2014/main" id="{00000000-0008-0000-0600-00003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14</xdr:row>
      <xdr:rowOff>57150</xdr:rowOff>
    </xdr:from>
    <xdr:to>
      <xdr:col>91</xdr:col>
      <xdr:colOff>0</xdr:colOff>
      <xdr:row>17</xdr:row>
      <xdr:rowOff>0</xdr:rowOff>
    </xdr:to>
    <xdr:grpSp>
      <xdr:nvGrpSpPr>
        <xdr:cNvPr id="59" name="グループ化 1">
          <a:extLst>
            <a:ext uri="{FF2B5EF4-FFF2-40B4-BE49-F238E27FC236}">
              <a16:creationId xmlns:a16="http://schemas.microsoft.com/office/drawing/2014/main" id="{00000000-0008-0000-0600-00003B000000}"/>
            </a:ext>
          </a:extLst>
        </xdr:cNvPr>
        <xdr:cNvGrpSpPr>
          <a:grpSpLocks/>
        </xdr:cNvGrpSpPr>
      </xdr:nvGrpSpPr>
      <xdr:grpSpPr bwMode="auto">
        <a:xfrm>
          <a:off x="9982200" y="2470150"/>
          <a:ext cx="1333500" cy="247650"/>
          <a:chOff x="9715500" y="3148853"/>
          <a:chExt cx="1311088" cy="257735"/>
        </a:xfrm>
      </xdr:grpSpPr>
      <xdr:sp macro="" textlink="">
        <xdr:nvSpPr>
          <xdr:cNvPr id="60" name="Line 37">
            <a:extLst>
              <a:ext uri="{FF2B5EF4-FFF2-40B4-BE49-F238E27FC236}">
                <a16:creationId xmlns:a16="http://schemas.microsoft.com/office/drawing/2014/main" id="{00000000-0008-0000-0600-00003C00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 name="Line 37">
            <a:extLst>
              <a:ext uri="{FF2B5EF4-FFF2-40B4-BE49-F238E27FC236}">
                <a16:creationId xmlns:a16="http://schemas.microsoft.com/office/drawing/2014/main" id="{00000000-0008-0000-0600-00003D00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37">
            <a:extLst>
              <a:ext uri="{FF2B5EF4-FFF2-40B4-BE49-F238E27FC236}">
                <a16:creationId xmlns:a16="http://schemas.microsoft.com/office/drawing/2014/main" id="{00000000-0008-0000-0600-00003E000000}"/>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66" name="Line 39">
          <a:extLst>
            <a:ext uri="{FF2B5EF4-FFF2-40B4-BE49-F238E27FC236}">
              <a16:creationId xmlns:a16="http://schemas.microsoft.com/office/drawing/2014/main" id="{00000000-0008-0000-06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7" name="Line 40">
          <a:extLst>
            <a:ext uri="{FF2B5EF4-FFF2-40B4-BE49-F238E27FC236}">
              <a16:creationId xmlns:a16="http://schemas.microsoft.com/office/drawing/2014/main" id="{00000000-0008-0000-06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8" name="Line 44">
          <a:extLst>
            <a:ext uri="{FF2B5EF4-FFF2-40B4-BE49-F238E27FC236}">
              <a16:creationId xmlns:a16="http://schemas.microsoft.com/office/drawing/2014/main" id="{00000000-0008-0000-0600-00004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9" name="Line 45">
          <a:extLst>
            <a:ext uri="{FF2B5EF4-FFF2-40B4-BE49-F238E27FC236}">
              <a16:creationId xmlns:a16="http://schemas.microsoft.com/office/drawing/2014/main" id="{00000000-0008-0000-0600-00004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0" name="Line 53">
          <a:extLst>
            <a:ext uri="{FF2B5EF4-FFF2-40B4-BE49-F238E27FC236}">
              <a16:creationId xmlns:a16="http://schemas.microsoft.com/office/drawing/2014/main" id="{00000000-0008-0000-0600-00004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1" name="Line 54">
          <a:extLst>
            <a:ext uri="{FF2B5EF4-FFF2-40B4-BE49-F238E27FC236}">
              <a16:creationId xmlns:a16="http://schemas.microsoft.com/office/drawing/2014/main" id="{00000000-0008-0000-0600-00004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2" name="Line 62">
          <a:extLst>
            <a:ext uri="{FF2B5EF4-FFF2-40B4-BE49-F238E27FC236}">
              <a16:creationId xmlns:a16="http://schemas.microsoft.com/office/drawing/2014/main" id="{00000000-0008-0000-0600-00004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3" name="Line 63">
          <a:extLst>
            <a:ext uri="{FF2B5EF4-FFF2-40B4-BE49-F238E27FC236}">
              <a16:creationId xmlns:a16="http://schemas.microsoft.com/office/drawing/2014/main" id="{00000000-0008-0000-0600-00004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4" name="Line 71">
          <a:extLst>
            <a:ext uri="{FF2B5EF4-FFF2-40B4-BE49-F238E27FC236}">
              <a16:creationId xmlns:a16="http://schemas.microsoft.com/office/drawing/2014/main" id="{00000000-0008-0000-0600-00004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5" name="Line 72">
          <a:extLst>
            <a:ext uri="{FF2B5EF4-FFF2-40B4-BE49-F238E27FC236}">
              <a16:creationId xmlns:a16="http://schemas.microsoft.com/office/drawing/2014/main" id="{00000000-0008-0000-0600-00004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79" name="Line 34">
          <a:extLst>
            <a:ext uri="{FF2B5EF4-FFF2-40B4-BE49-F238E27FC236}">
              <a16:creationId xmlns:a16="http://schemas.microsoft.com/office/drawing/2014/main" id="{00000000-0008-0000-0600-00004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80" name="Line 35">
          <a:extLst>
            <a:ext uri="{FF2B5EF4-FFF2-40B4-BE49-F238E27FC236}">
              <a16:creationId xmlns:a16="http://schemas.microsoft.com/office/drawing/2014/main" id="{00000000-0008-0000-0600-00005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1" name="Line 39">
          <a:extLst>
            <a:ext uri="{FF2B5EF4-FFF2-40B4-BE49-F238E27FC236}">
              <a16:creationId xmlns:a16="http://schemas.microsoft.com/office/drawing/2014/main" id="{00000000-0008-0000-0600-00005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2" name="Line 40">
          <a:extLst>
            <a:ext uri="{FF2B5EF4-FFF2-40B4-BE49-F238E27FC236}">
              <a16:creationId xmlns:a16="http://schemas.microsoft.com/office/drawing/2014/main" id="{00000000-0008-0000-0600-00005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3" name="Line 44">
          <a:extLst>
            <a:ext uri="{FF2B5EF4-FFF2-40B4-BE49-F238E27FC236}">
              <a16:creationId xmlns:a16="http://schemas.microsoft.com/office/drawing/2014/main" id="{00000000-0008-0000-0600-00005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4" name="Line 45">
          <a:extLst>
            <a:ext uri="{FF2B5EF4-FFF2-40B4-BE49-F238E27FC236}">
              <a16:creationId xmlns:a16="http://schemas.microsoft.com/office/drawing/2014/main" id="{00000000-0008-0000-0600-00005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5" name="Line 53">
          <a:extLst>
            <a:ext uri="{FF2B5EF4-FFF2-40B4-BE49-F238E27FC236}">
              <a16:creationId xmlns:a16="http://schemas.microsoft.com/office/drawing/2014/main" id="{00000000-0008-0000-0600-00005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6" name="Line 54">
          <a:extLst>
            <a:ext uri="{FF2B5EF4-FFF2-40B4-BE49-F238E27FC236}">
              <a16:creationId xmlns:a16="http://schemas.microsoft.com/office/drawing/2014/main" id="{00000000-0008-0000-0600-00005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7" name="Line 62">
          <a:extLst>
            <a:ext uri="{FF2B5EF4-FFF2-40B4-BE49-F238E27FC236}">
              <a16:creationId xmlns:a16="http://schemas.microsoft.com/office/drawing/2014/main" id="{00000000-0008-0000-0600-00005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8" name="Line 63">
          <a:extLst>
            <a:ext uri="{FF2B5EF4-FFF2-40B4-BE49-F238E27FC236}">
              <a16:creationId xmlns:a16="http://schemas.microsoft.com/office/drawing/2014/main" id="{00000000-0008-0000-0600-00005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9" name="Line 71">
          <a:extLst>
            <a:ext uri="{FF2B5EF4-FFF2-40B4-BE49-F238E27FC236}">
              <a16:creationId xmlns:a16="http://schemas.microsoft.com/office/drawing/2014/main" id="{00000000-0008-0000-0600-00005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90" name="Line 72">
          <a:extLst>
            <a:ext uri="{FF2B5EF4-FFF2-40B4-BE49-F238E27FC236}">
              <a16:creationId xmlns:a16="http://schemas.microsoft.com/office/drawing/2014/main" id="{00000000-0008-0000-0600-00005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94" name="Line 4">
          <a:extLst>
            <a:ext uri="{FF2B5EF4-FFF2-40B4-BE49-F238E27FC236}">
              <a16:creationId xmlns:a16="http://schemas.microsoft.com/office/drawing/2014/main" id="{00000000-0008-0000-0600-00005E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95" name="Line 5">
          <a:extLst>
            <a:ext uri="{FF2B5EF4-FFF2-40B4-BE49-F238E27FC236}">
              <a16:creationId xmlns:a16="http://schemas.microsoft.com/office/drawing/2014/main" id="{00000000-0008-0000-0600-00005F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96" name="Line 6">
          <a:extLst>
            <a:ext uri="{FF2B5EF4-FFF2-40B4-BE49-F238E27FC236}">
              <a16:creationId xmlns:a16="http://schemas.microsoft.com/office/drawing/2014/main" id="{00000000-0008-0000-0600-000060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97" name="Line 7">
          <a:extLst>
            <a:ext uri="{FF2B5EF4-FFF2-40B4-BE49-F238E27FC236}">
              <a16:creationId xmlns:a16="http://schemas.microsoft.com/office/drawing/2014/main" id="{00000000-0008-0000-0600-000061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98" name="Line 8">
          <a:extLst>
            <a:ext uri="{FF2B5EF4-FFF2-40B4-BE49-F238E27FC236}">
              <a16:creationId xmlns:a16="http://schemas.microsoft.com/office/drawing/2014/main" id="{00000000-0008-0000-0600-000062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9" name="Line 11">
          <a:extLst>
            <a:ext uri="{FF2B5EF4-FFF2-40B4-BE49-F238E27FC236}">
              <a16:creationId xmlns:a16="http://schemas.microsoft.com/office/drawing/2014/main" id="{00000000-0008-0000-0600-000063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0" name="Line 12">
          <a:extLst>
            <a:ext uri="{FF2B5EF4-FFF2-40B4-BE49-F238E27FC236}">
              <a16:creationId xmlns:a16="http://schemas.microsoft.com/office/drawing/2014/main" id="{00000000-0008-0000-0600-000064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01" name="Line 13">
          <a:extLst>
            <a:ext uri="{FF2B5EF4-FFF2-40B4-BE49-F238E27FC236}">
              <a16:creationId xmlns:a16="http://schemas.microsoft.com/office/drawing/2014/main" id="{00000000-0008-0000-0600-000065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02" name="Line 14">
          <a:extLst>
            <a:ext uri="{FF2B5EF4-FFF2-40B4-BE49-F238E27FC236}">
              <a16:creationId xmlns:a16="http://schemas.microsoft.com/office/drawing/2014/main" id="{00000000-0008-0000-0600-000066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03" name="Line 15">
          <a:extLst>
            <a:ext uri="{FF2B5EF4-FFF2-40B4-BE49-F238E27FC236}">
              <a16:creationId xmlns:a16="http://schemas.microsoft.com/office/drawing/2014/main" id="{00000000-0008-0000-0600-000067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04" name="Line 16">
          <a:extLst>
            <a:ext uri="{FF2B5EF4-FFF2-40B4-BE49-F238E27FC236}">
              <a16:creationId xmlns:a16="http://schemas.microsoft.com/office/drawing/2014/main" id="{00000000-0008-0000-0600-000068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5" name="Line 34">
          <a:extLst>
            <a:ext uri="{FF2B5EF4-FFF2-40B4-BE49-F238E27FC236}">
              <a16:creationId xmlns:a16="http://schemas.microsoft.com/office/drawing/2014/main" id="{00000000-0008-0000-0600-000069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6" name="Line 35">
          <a:extLst>
            <a:ext uri="{FF2B5EF4-FFF2-40B4-BE49-F238E27FC236}">
              <a16:creationId xmlns:a16="http://schemas.microsoft.com/office/drawing/2014/main" id="{00000000-0008-0000-0600-00006A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7" name="Line 39">
          <a:extLst>
            <a:ext uri="{FF2B5EF4-FFF2-40B4-BE49-F238E27FC236}">
              <a16:creationId xmlns:a16="http://schemas.microsoft.com/office/drawing/2014/main" id="{00000000-0008-0000-0600-00006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8" name="Line 40">
          <a:extLst>
            <a:ext uri="{FF2B5EF4-FFF2-40B4-BE49-F238E27FC236}">
              <a16:creationId xmlns:a16="http://schemas.microsoft.com/office/drawing/2014/main" id="{00000000-0008-0000-0600-00006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9" name="Line 44">
          <a:extLst>
            <a:ext uri="{FF2B5EF4-FFF2-40B4-BE49-F238E27FC236}">
              <a16:creationId xmlns:a16="http://schemas.microsoft.com/office/drawing/2014/main" id="{00000000-0008-0000-0600-00006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0" name="Line 45">
          <a:extLst>
            <a:ext uri="{FF2B5EF4-FFF2-40B4-BE49-F238E27FC236}">
              <a16:creationId xmlns:a16="http://schemas.microsoft.com/office/drawing/2014/main" id="{00000000-0008-0000-0600-00006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1" name="Line 53">
          <a:extLst>
            <a:ext uri="{FF2B5EF4-FFF2-40B4-BE49-F238E27FC236}">
              <a16:creationId xmlns:a16="http://schemas.microsoft.com/office/drawing/2014/main" id="{00000000-0008-0000-0600-00006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2" name="Line 54">
          <a:extLst>
            <a:ext uri="{FF2B5EF4-FFF2-40B4-BE49-F238E27FC236}">
              <a16:creationId xmlns:a16="http://schemas.microsoft.com/office/drawing/2014/main" id="{00000000-0008-0000-0600-00007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3" name="Line 62">
          <a:extLst>
            <a:ext uri="{FF2B5EF4-FFF2-40B4-BE49-F238E27FC236}">
              <a16:creationId xmlns:a16="http://schemas.microsoft.com/office/drawing/2014/main" id="{00000000-0008-0000-0600-00007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4" name="Line 63">
          <a:extLst>
            <a:ext uri="{FF2B5EF4-FFF2-40B4-BE49-F238E27FC236}">
              <a16:creationId xmlns:a16="http://schemas.microsoft.com/office/drawing/2014/main" id="{00000000-0008-0000-0600-00007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5" name="Line 71">
          <a:extLst>
            <a:ext uri="{FF2B5EF4-FFF2-40B4-BE49-F238E27FC236}">
              <a16:creationId xmlns:a16="http://schemas.microsoft.com/office/drawing/2014/main" id="{00000000-0008-0000-0600-00007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6" name="Line 72">
          <a:extLst>
            <a:ext uri="{FF2B5EF4-FFF2-40B4-BE49-F238E27FC236}">
              <a16:creationId xmlns:a16="http://schemas.microsoft.com/office/drawing/2014/main" id="{00000000-0008-0000-0600-00007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7" name="Line 39">
          <a:extLst>
            <a:ext uri="{FF2B5EF4-FFF2-40B4-BE49-F238E27FC236}">
              <a16:creationId xmlns:a16="http://schemas.microsoft.com/office/drawing/2014/main" id="{00000000-0008-0000-0600-00007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8" name="Line 40">
          <a:extLst>
            <a:ext uri="{FF2B5EF4-FFF2-40B4-BE49-F238E27FC236}">
              <a16:creationId xmlns:a16="http://schemas.microsoft.com/office/drawing/2014/main" id="{00000000-0008-0000-0600-00007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9" name="Line 44">
          <a:extLst>
            <a:ext uri="{FF2B5EF4-FFF2-40B4-BE49-F238E27FC236}">
              <a16:creationId xmlns:a16="http://schemas.microsoft.com/office/drawing/2014/main" id="{00000000-0008-0000-0600-00007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0" name="Line 45">
          <a:extLst>
            <a:ext uri="{FF2B5EF4-FFF2-40B4-BE49-F238E27FC236}">
              <a16:creationId xmlns:a16="http://schemas.microsoft.com/office/drawing/2014/main" id="{00000000-0008-0000-0600-00007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1" name="Line 53">
          <a:extLst>
            <a:ext uri="{FF2B5EF4-FFF2-40B4-BE49-F238E27FC236}">
              <a16:creationId xmlns:a16="http://schemas.microsoft.com/office/drawing/2014/main" id="{00000000-0008-0000-0600-00007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2" name="Line 54">
          <a:extLst>
            <a:ext uri="{FF2B5EF4-FFF2-40B4-BE49-F238E27FC236}">
              <a16:creationId xmlns:a16="http://schemas.microsoft.com/office/drawing/2014/main" id="{00000000-0008-0000-0600-00007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3" name="Line 62">
          <a:extLst>
            <a:ext uri="{FF2B5EF4-FFF2-40B4-BE49-F238E27FC236}">
              <a16:creationId xmlns:a16="http://schemas.microsoft.com/office/drawing/2014/main" id="{00000000-0008-0000-06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4" name="Line 63">
          <a:extLst>
            <a:ext uri="{FF2B5EF4-FFF2-40B4-BE49-F238E27FC236}">
              <a16:creationId xmlns:a16="http://schemas.microsoft.com/office/drawing/2014/main" id="{00000000-0008-0000-06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5" name="Line 71">
          <a:extLst>
            <a:ext uri="{FF2B5EF4-FFF2-40B4-BE49-F238E27FC236}">
              <a16:creationId xmlns:a16="http://schemas.microsoft.com/office/drawing/2014/main" id="{00000000-0008-0000-06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6" name="Line 72">
          <a:extLst>
            <a:ext uri="{FF2B5EF4-FFF2-40B4-BE49-F238E27FC236}">
              <a16:creationId xmlns:a16="http://schemas.microsoft.com/office/drawing/2014/main" id="{00000000-0008-0000-06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6" name="Line 39">
          <a:extLst>
            <a:ext uri="{FF2B5EF4-FFF2-40B4-BE49-F238E27FC236}">
              <a16:creationId xmlns:a16="http://schemas.microsoft.com/office/drawing/2014/main" id="{00000000-0008-0000-06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7" name="Line 40">
          <a:extLst>
            <a:ext uri="{FF2B5EF4-FFF2-40B4-BE49-F238E27FC236}">
              <a16:creationId xmlns:a16="http://schemas.microsoft.com/office/drawing/2014/main" id="{00000000-0008-0000-0600-00008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8" name="Line 44">
          <a:extLst>
            <a:ext uri="{FF2B5EF4-FFF2-40B4-BE49-F238E27FC236}">
              <a16:creationId xmlns:a16="http://schemas.microsoft.com/office/drawing/2014/main" id="{00000000-0008-0000-0600-00008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9" name="Line 45">
          <a:extLst>
            <a:ext uri="{FF2B5EF4-FFF2-40B4-BE49-F238E27FC236}">
              <a16:creationId xmlns:a16="http://schemas.microsoft.com/office/drawing/2014/main" id="{00000000-0008-0000-06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0" name="Line 53">
          <a:extLst>
            <a:ext uri="{FF2B5EF4-FFF2-40B4-BE49-F238E27FC236}">
              <a16:creationId xmlns:a16="http://schemas.microsoft.com/office/drawing/2014/main" id="{00000000-0008-0000-06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1" name="Line 54">
          <a:extLst>
            <a:ext uri="{FF2B5EF4-FFF2-40B4-BE49-F238E27FC236}">
              <a16:creationId xmlns:a16="http://schemas.microsoft.com/office/drawing/2014/main" id="{00000000-0008-0000-0600-00008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2" name="Line 62">
          <a:extLst>
            <a:ext uri="{FF2B5EF4-FFF2-40B4-BE49-F238E27FC236}">
              <a16:creationId xmlns:a16="http://schemas.microsoft.com/office/drawing/2014/main" id="{00000000-0008-0000-0600-00008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3" name="Line 63">
          <a:extLst>
            <a:ext uri="{FF2B5EF4-FFF2-40B4-BE49-F238E27FC236}">
              <a16:creationId xmlns:a16="http://schemas.microsoft.com/office/drawing/2014/main" id="{00000000-0008-0000-0600-00008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4" name="Line 71">
          <a:extLst>
            <a:ext uri="{FF2B5EF4-FFF2-40B4-BE49-F238E27FC236}">
              <a16:creationId xmlns:a16="http://schemas.microsoft.com/office/drawing/2014/main" id="{00000000-0008-0000-0600-00009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5" name="Line 72">
          <a:extLst>
            <a:ext uri="{FF2B5EF4-FFF2-40B4-BE49-F238E27FC236}">
              <a16:creationId xmlns:a16="http://schemas.microsoft.com/office/drawing/2014/main" id="{00000000-0008-0000-0600-00009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2" name="Line 39">
          <a:extLst>
            <a:ext uri="{FF2B5EF4-FFF2-40B4-BE49-F238E27FC236}">
              <a16:creationId xmlns:a16="http://schemas.microsoft.com/office/drawing/2014/main" id="{00000000-0008-0000-0600-00009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3" name="Line 40">
          <a:extLst>
            <a:ext uri="{FF2B5EF4-FFF2-40B4-BE49-F238E27FC236}">
              <a16:creationId xmlns:a16="http://schemas.microsoft.com/office/drawing/2014/main" id="{00000000-0008-0000-0600-00009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4" name="Line 44">
          <a:extLst>
            <a:ext uri="{FF2B5EF4-FFF2-40B4-BE49-F238E27FC236}">
              <a16:creationId xmlns:a16="http://schemas.microsoft.com/office/drawing/2014/main" id="{00000000-0008-0000-0600-00009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5" name="Line 45">
          <a:extLst>
            <a:ext uri="{FF2B5EF4-FFF2-40B4-BE49-F238E27FC236}">
              <a16:creationId xmlns:a16="http://schemas.microsoft.com/office/drawing/2014/main" id="{00000000-0008-0000-0600-00009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6" name="Line 53">
          <a:extLst>
            <a:ext uri="{FF2B5EF4-FFF2-40B4-BE49-F238E27FC236}">
              <a16:creationId xmlns:a16="http://schemas.microsoft.com/office/drawing/2014/main" id="{00000000-0008-0000-0600-00009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7" name="Line 54">
          <a:extLst>
            <a:ext uri="{FF2B5EF4-FFF2-40B4-BE49-F238E27FC236}">
              <a16:creationId xmlns:a16="http://schemas.microsoft.com/office/drawing/2014/main" id="{00000000-0008-0000-0600-00009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8" name="Line 62">
          <a:extLst>
            <a:ext uri="{FF2B5EF4-FFF2-40B4-BE49-F238E27FC236}">
              <a16:creationId xmlns:a16="http://schemas.microsoft.com/office/drawing/2014/main" id="{00000000-0008-0000-0600-00009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9" name="Line 63">
          <a:extLst>
            <a:ext uri="{FF2B5EF4-FFF2-40B4-BE49-F238E27FC236}">
              <a16:creationId xmlns:a16="http://schemas.microsoft.com/office/drawing/2014/main" id="{00000000-0008-0000-0600-00009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0" name="Line 71">
          <a:extLst>
            <a:ext uri="{FF2B5EF4-FFF2-40B4-BE49-F238E27FC236}">
              <a16:creationId xmlns:a16="http://schemas.microsoft.com/office/drawing/2014/main" id="{00000000-0008-0000-0600-0000A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1" name="Line 72">
          <a:extLst>
            <a:ext uri="{FF2B5EF4-FFF2-40B4-BE49-F238E27FC236}">
              <a16:creationId xmlns:a16="http://schemas.microsoft.com/office/drawing/2014/main" id="{00000000-0008-0000-0600-0000A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166" name="Line 4">
          <a:extLst>
            <a:ext uri="{FF2B5EF4-FFF2-40B4-BE49-F238E27FC236}">
              <a16:creationId xmlns:a16="http://schemas.microsoft.com/office/drawing/2014/main" id="{00000000-0008-0000-0600-0000A6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167" name="Line 5">
          <a:extLst>
            <a:ext uri="{FF2B5EF4-FFF2-40B4-BE49-F238E27FC236}">
              <a16:creationId xmlns:a16="http://schemas.microsoft.com/office/drawing/2014/main" id="{00000000-0008-0000-0600-0000A7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168" name="Line 6">
          <a:extLst>
            <a:ext uri="{FF2B5EF4-FFF2-40B4-BE49-F238E27FC236}">
              <a16:creationId xmlns:a16="http://schemas.microsoft.com/office/drawing/2014/main" id="{00000000-0008-0000-0600-0000A8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169" name="Line 7">
          <a:extLst>
            <a:ext uri="{FF2B5EF4-FFF2-40B4-BE49-F238E27FC236}">
              <a16:creationId xmlns:a16="http://schemas.microsoft.com/office/drawing/2014/main" id="{00000000-0008-0000-0600-0000A9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170" name="Line 8">
          <a:extLst>
            <a:ext uri="{FF2B5EF4-FFF2-40B4-BE49-F238E27FC236}">
              <a16:creationId xmlns:a16="http://schemas.microsoft.com/office/drawing/2014/main" id="{00000000-0008-0000-0600-0000AA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71" name="Line 11">
          <a:extLst>
            <a:ext uri="{FF2B5EF4-FFF2-40B4-BE49-F238E27FC236}">
              <a16:creationId xmlns:a16="http://schemas.microsoft.com/office/drawing/2014/main" id="{00000000-0008-0000-0600-0000AB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72" name="Line 12">
          <a:extLst>
            <a:ext uri="{FF2B5EF4-FFF2-40B4-BE49-F238E27FC236}">
              <a16:creationId xmlns:a16="http://schemas.microsoft.com/office/drawing/2014/main" id="{00000000-0008-0000-0600-0000AC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73" name="Line 13">
          <a:extLst>
            <a:ext uri="{FF2B5EF4-FFF2-40B4-BE49-F238E27FC236}">
              <a16:creationId xmlns:a16="http://schemas.microsoft.com/office/drawing/2014/main" id="{00000000-0008-0000-0600-0000AD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74" name="Line 14">
          <a:extLst>
            <a:ext uri="{FF2B5EF4-FFF2-40B4-BE49-F238E27FC236}">
              <a16:creationId xmlns:a16="http://schemas.microsoft.com/office/drawing/2014/main" id="{00000000-0008-0000-0600-0000AE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75" name="Line 15">
          <a:extLst>
            <a:ext uri="{FF2B5EF4-FFF2-40B4-BE49-F238E27FC236}">
              <a16:creationId xmlns:a16="http://schemas.microsoft.com/office/drawing/2014/main" id="{00000000-0008-0000-0600-0000AF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76" name="Line 16">
          <a:extLst>
            <a:ext uri="{FF2B5EF4-FFF2-40B4-BE49-F238E27FC236}">
              <a16:creationId xmlns:a16="http://schemas.microsoft.com/office/drawing/2014/main" id="{00000000-0008-0000-0600-0000B0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7" name="Line 34">
          <a:extLst>
            <a:ext uri="{FF2B5EF4-FFF2-40B4-BE49-F238E27FC236}">
              <a16:creationId xmlns:a16="http://schemas.microsoft.com/office/drawing/2014/main" id="{00000000-0008-0000-0600-0000B1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8" name="Line 35">
          <a:extLst>
            <a:ext uri="{FF2B5EF4-FFF2-40B4-BE49-F238E27FC236}">
              <a16:creationId xmlns:a16="http://schemas.microsoft.com/office/drawing/2014/main" id="{00000000-0008-0000-0600-0000B2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9" name="Line 39">
          <a:extLst>
            <a:ext uri="{FF2B5EF4-FFF2-40B4-BE49-F238E27FC236}">
              <a16:creationId xmlns:a16="http://schemas.microsoft.com/office/drawing/2014/main" id="{00000000-0008-0000-0600-0000B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0" name="Line 40">
          <a:extLst>
            <a:ext uri="{FF2B5EF4-FFF2-40B4-BE49-F238E27FC236}">
              <a16:creationId xmlns:a16="http://schemas.microsoft.com/office/drawing/2014/main" id="{00000000-0008-0000-0600-0000B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1" name="Line 44">
          <a:extLst>
            <a:ext uri="{FF2B5EF4-FFF2-40B4-BE49-F238E27FC236}">
              <a16:creationId xmlns:a16="http://schemas.microsoft.com/office/drawing/2014/main" id="{00000000-0008-0000-0600-0000B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2" name="Line 45">
          <a:extLst>
            <a:ext uri="{FF2B5EF4-FFF2-40B4-BE49-F238E27FC236}">
              <a16:creationId xmlns:a16="http://schemas.microsoft.com/office/drawing/2014/main" id="{00000000-0008-0000-0600-0000B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3" name="Line 53">
          <a:extLst>
            <a:ext uri="{FF2B5EF4-FFF2-40B4-BE49-F238E27FC236}">
              <a16:creationId xmlns:a16="http://schemas.microsoft.com/office/drawing/2014/main" id="{00000000-0008-0000-0600-0000B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4" name="Line 54">
          <a:extLst>
            <a:ext uri="{FF2B5EF4-FFF2-40B4-BE49-F238E27FC236}">
              <a16:creationId xmlns:a16="http://schemas.microsoft.com/office/drawing/2014/main" id="{00000000-0008-0000-0600-0000B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5" name="Line 62">
          <a:extLst>
            <a:ext uri="{FF2B5EF4-FFF2-40B4-BE49-F238E27FC236}">
              <a16:creationId xmlns:a16="http://schemas.microsoft.com/office/drawing/2014/main" id="{00000000-0008-0000-0600-0000B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6" name="Line 63">
          <a:extLst>
            <a:ext uri="{FF2B5EF4-FFF2-40B4-BE49-F238E27FC236}">
              <a16:creationId xmlns:a16="http://schemas.microsoft.com/office/drawing/2014/main" id="{00000000-0008-0000-0600-0000B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7" name="Line 71">
          <a:extLst>
            <a:ext uri="{FF2B5EF4-FFF2-40B4-BE49-F238E27FC236}">
              <a16:creationId xmlns:a16="http://schemas.microsoft.com/office/drawing/2014/main" id="{00000000-0008-0000-0600-0000B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8" name="Line 72">
          <a:extLst>
            <a:ext uri="{FF2B5EF4-FFF2-40B4-BE49-F238E27FC236}">
              <a16:creationId xmlns:a16="http://schemas.microsoft.com/office/drawing/2014/main" id="{00000000-0008-0000-0600-0000B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89" name="Line 39">
          <a:extLst>
            <a:ext uri="{FF2B5EF4-FFF2-40B4-BE49-F238E27FC236}">
              <a16:creationId xmlns:a16="http://schemas.microsoft.com/office/drawing/2014/main" id="{00000000-0008-0000-0600-0000B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0" name="Line 40">
          <a:extLst>
            <a:ext uri="{FF2B5EF4-FFF2-40B4-BE49-F238E27FC236}">
              <a16:creationId xmlns:a16="http://schemas.microsoft.com/office/drawing/2014/main" id="{00000000-0008-0000-0600-0000B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1" name="Line 44">
          <a:extLst>
            <a:ext uri="{FF2B5EF4-FFF2-40B4-BE49-F238E27FC236}">
              <a16:creationId xmlns:a16="http://schemas.microsoft.com/office/drawing/2014/main" id="{00000000-0008-0000-0600-0000B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2" name="Line 45">
          <a:extLst>
            <a:ext uri="{FF2B5EF4-FFF2-40B4-BE49-F238E27FC236}">
              <a16:creationId xmlns:a16="http://schemas.microsoft.com/office/drawing/2014/main" id="{00000000-0008-0000-0600-0000C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6" name="Line 53">
          <a:extLst>
            <a:ext uri="{FF2B5EF4-FFF2-40B4-BE49-F238E27FC236}">
              <a16:creationId xmlns:a16="http://schemas.microsoft.com/office/drawing/2014/main" id="{00000000-0008-0000-0600-0000C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7" name="Line 54">
          <a:extLst>
            <a:ext uri="{FF2B5EF4-FFF2-40B4-BE49-F238E27FC236}">
              <a16:creationId xmlns:a16="http://schemas.microsoft.com/office/drawing/2014/main" id="{00000000-0008-0000-0600-0000C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1" name="Line 62">
          <a:extLst>
            <a:ext uri="{FF2B5EF4-FFF2-40B4-BE49-F238E27FC236}">
              <a16:creationId xmlns:a16="http://schemas.microsoft.com/office/drawing/2014/main" id="{00000000-0008-0000-0600-0000C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2" name="Line 63">
          <a:extLst>
            <a:ext uri="{FF2B5EF4-FFF2-40B4-BE49-F238E27FC236}">
              <a16:creationId xmlns:a16="http://schemas.microsoft.com/office/drawing/2014/main" id="{00000000-0008-0000-0600-0000C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6" name="Line 71">
          <a:extLst>
            <a:ext uri="{FF2B5EF4-FFF2-40B4-BE49-F238E27FC236}">
              <a16:creationId xmlns:a16="http://schemas.microsoft.com/office/drawing/2014/main" id="{00000000-0008-0000-0600-0000C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7" name="Line 72">
          <a:extLst>
            <a:ext uri="{FF2B5EF4-FFF2-40B4-BE49-F238E27FC236}">
              <a16:creationId xmlns:a16="http://schemas.microsoft.com/office/drawing/2014/main" id="{00000000-0008-0000-0600-0000C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2" name="Line 39">
          <a:extLst>
            <a:ext uri="{FF2B5EF4-FFF2-40B4-BE49-F238E27FC236}">
              <a16:creationId xmlns:a16="http://schemas.microsoft.com/office/drawing/2014/main" id="{00000000-0008-0000-06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3" name="Line 40">
          <a:extLst>
            <a:ext uri="{FF2B5EF4-FFF2-40B4-BE49-F238E27FC236}">
              <a16:creationId xmlns:a16="http://schemas.microsoft.com/office/drawing/2014/main" id="{00000000-0008-0000-06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4" name="Line 44">
          <a:extLst>
            <a:ext uri="{FF2B5EF4-FFF2-40B4-BE49-F238E27FC236}">
              <a16:creationId xmlns:a16="http://schemas.microsoft.com/office/drawing/2014/main" id="{00000000-0008-0000-06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5" name="Line 45">
          <a:extLst>
            <a:ext uri="{FF2B5EF4-FFF2-40B4-BE49-F238E27FC236}">
              <a16:creationId xmlns:a16="http://schemas.microsoft.com/office/drawing/2014/main" id="{00000000-0008-0000-06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9" name="Line 53">
          <a:extLst>
            <a:ext uri="{FF2B5EF4-FFF2-40B4-BE49-F238E27FC236}">
              <a16:creationId xmlns:a16="http://schemas.microsoft.com/office/drawing/2014/main" id="{00000000-0008-0000-06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0" name="Line 54">
          <a:extLst>
            <a:ext uri="{FF2B5EF4-FFF2-40B4-BE49-F238E27FC236}">
              <a16:creationId xmlns:a16="http://schemas.microsoft.com/office/drawing/2014/main" id="{00000000-0008-0000-06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4" name="Line 62">
          <a:extLst>
            <a:ext uri="{FF2B5EF4-FFF2-40B4-BE49-F238E27FC236}">
              <a16:creationId xmlns:a16="http://schemas.microsoft.com/office/drawing/2014/main" id="{00000000-0008-0000-06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5" name="Line 63">
          <a:extLst>
            <a:ext uri="{FF2B5EF4-FFF2-40B4-BE49-F238E27FC236}">
              <a16:creationId xmlns:a16="http://schemas.microsoft.com/office/drawing/2014/main" id="{00000000-0008-0000-06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9" name="Line 71">
          <a:extLst>
            <a:ext uri="{FF2B5EF4-FFF2-40B4-BE49-F238E27FC236}">
              <a16:creationId xmlns:a16="http://schemas.microsoft.com/office/drawing/2014/main" id="{00000000-0008-0000-06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40" name="Line 72">
          <a:extLst>
            <a:ext uri="{FF2B5EF4-FFF2-40B4-BE49-F238E27FC236}">
              <a16:creationId xmlns:a16="http://schemas.microsoft.com/office/drawing/2014/main" id="{00000000-0008-0000-06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4" name="Line 39">
          <a:extLst>
            <a:ext uri="{FF2B5EF4-FFF2-40B4-BE49-F238E27FC236}">
              <a16:creationId xmlns:a16="http://schemas.microsoft.com/office/drawing/2014/main" id="{00000000-0008-0000-0600-0000F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5" name="Line 40">
          <a:extLst>
            <a:ext uri="{FF2B5EF4-FFF2-40B4-BE49-F238E27FC236}">
              <a16:creationId xmlns:a16="http://schemas.microsoft.com/office/drawing/2014/main" id="{00000000-0008-0000-0600-0000F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6" name="Line 44">
          <a:extLst>
            <a:ext uri="{FF2B5EF4-FFF2-40B4-BE49-F238E27FC236}">
              <a16:creationId xmlns:a16="http://schemas.microsoft.com/office/drawing/2014/main" id="{00000000-0008-0000-0600-00000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7" name="Line 45">
          <a:extLst>
            <a:ext uri="{FF2B5EF4-FFF2-40B4-BE49-F238E27FC236}">
              <a16:creationId xmlns:a16="http://schemas.microsoft.com/office/drawing/2014/main" id="{00000000-0008-0000-0600-00000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1" name="Line 53">
          <a:extLst>
            <a:ext uri="{FF2B5EF4-FFF2-40B4-BE49-F238E27FC236}">
              <a16:creationId xmlns:a16="http://schemas.microsoft.com/office/drawing/2014/main" id="{00000000-0008-0000-06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2" name="Line 54">
          <a:extLst>
            <a:ext uri="{FF2B5EF4-FFF2-40B4-BE49-F238E27FC236}">
              <a16:creationId xmlns:a16="http://schemas.microsoft.com/office/drawing/2014/main" id="{00000000-0008-0000-0600-00000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6" name="Line 62">
          <a:extLst>
            <a:ext uri="{FF2B5EF4-FFF2-40B4-BE49-F238E27FC236}">
              <a16:creationId xmlns:a16="http://schemas.microsoft.com/office/drawing/2014/main" id="{00000000-0008-0000-06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7" name="Line 63">
          <a:extLst>
            <a:ext uri="{FF2B5EF4-FFF2-40B4-BE49-F238E27FC236}">
              <a16:creationId xmlns:a16="http://schemas.microsoft.com/office/drawing/2014/main" id="{00000000-0008-0000-0600-00000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0" name="Line 71">
          <a:extLst>
            <a:ext uri="{FF2B5EF4-FFF2-40B4-BE49-F238E27FC236}">
              <a16:creationId xmlns:a16="http://schemas.microsoft.com/office/drawing/2014/main" id="{00000000-0008-0000-06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1" name="Line 72">
          <a:extLst>
            <a:ext uri="{FF2B5EF4-FFF2-40B4-BE49-F238E27FC236}">
              <a16:creationId xmlns:a16="http://schemas.microsoft.com/office/drawing/2014/main" id="{00000000-0008-0000-06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31750</xdr:colOff>
      <xdr:row>155</xdr:row>
      <xdr:rowOff>31750</xdr:rowOff>
    </xdr:from>
    <xdr:to>
      <xdr:col>23</xdr:col>
      <xdr:colOff>57177</xdr:colOff>
      <xdr:row>155</xdr:row>
      <xdr:rowOff>333447</xdr:rowOff>
    </xdr:to>
    <xdr:sp macro="" textlink="">
      <xdr:nvSpPr>
        <xdr:cNvPr id="289" name="Oval 1429">
          <a:extLst>
            <a:ext uri="{FF2B5EF4-FFF2-40B4-BE49-F238E27FC236}">
              <a16:creationId xmlns:a16="http://schemas.microsoft.com/office/drawing/2014/main" id="{00000000-0008-0000-0600-000021010000}"/>
            </a:ext>
          </a:extLst>
        </xdr:cNvPr>
        <xdr:cNvSpPr>
          <a:spLocks noChangeArrowheads="1"/>
        </xdr:cNvSpPr>
      </xdr:nvSpPr>
      <xdr:spPr bwMode="auto">
        <a:xfrm>
          <a:off x="2127250" y="338455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198</xdr:row>
      <xdr:rowOff>31750</xdr:rowOff>
    </xdr:from>
    <xdr:to>
      <xdr:col>23</xdr:col>
      <xdr:colOff>57177</xdr:colOff>
      <xdr:row>198</xdr:row>
      <xdr:rowOff>333447</xdr:rowOff>
    </xdr:to>
    <xdr:sp macro="" textlink="">
      <xdr:nvSpPr>
        <xdr:cNvPr id="290" name="Oval 1429">
          <a:extLst>
            <a:ext uri="{FF2B5EF4-FFF2-40B4-BE49-F238E27FC236}">
              <a16:creationId xmlns:a16="http://schemas.microsoft.com/office/drawing/2014/main" id="{00000000-0008-0000-0600-000022010000}"/>
            </a:ext>
          </a:extLst>
        </xdr:cNvPr>
        <xdr:cNvSpPr>
          <a:spLocks noChangeArrowheads="1"/>
        </xdr:cNvSpPr>
      </xdr:nvSpPr>
      <xdr:spPr bwMode="auto">
        <a:xfrm>
          <a:off x="2127250" y="50419000"/>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6" name="Line 39">
          <a:extLst>
            <a:ext uri="{FF2B5EF4-FFF2-40B4-BE49-F238E27FC236}">
              <a16:creationId xmlns:a16="http://schemas.microsoft.com/office/drawing/2014/main" id="{00000000-0008-0000-0600-00002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7" name="Line 40">
          <a:extLst>
            <a:ext uri="{FF2B5EF4-FFF2-40B4-BE49-F238E27FC236}">
              <a16:creationId xmlns:a16="http://schemas.microsoft.com/office/drawing/2014/main" id="{00000000-0008-0000-0600-00002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8" name="Line 44">
          <a:extLst>
            <a:ext uri="{FF2B5EF4-FFF2-40B4-BE49-F238E27FC236}">
              <a16:creationId xmlns:a16="http://schemas.microsoft.com/office/drawing/2014/main" id="{00000000-0008-0000-0600-00002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9" name="Line 45">
          <a:extLst>
            <a:ext uri="{FF2B5EF4-FFF2-40B4-BE49-F238E27FC236}">
              <a16:creationId xmlns:a16="http://schemas.microsoft.com/office/drawing/2014/main" id="{00000000-0008-0000-0600-00002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0" name="Line 53">
          <a:extLst>
            <a:ext uri="{FF2B5EF4-FFF2-40B4-BE49-F238E27FC236}">
              <a16:creationId xmlns:a16="http://schemas.microsoft.com/office/drawing/2014/main" id="{00000000-0008-0000-0600-00002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1" name="Line 54">
          <a:extLst>
            <a:ext uri="{FF2B5EF4-FFF2-40B4-BE49-F238E27FC236}">
              <a16:creationId xmlns:a16="http://schemas.microsoft.com/office/drawing/2014/main" id="{00000000-0008-0000-0600-00002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2" name="Line 62">
          <a:extLst>
            <a:ext uri="{FF2B5EF4-FFF2-40B4-BE49-F238E27FC236}">
              <a16:creationId xmlns:a16="http://schemas.microsoft.com/office/drawing/2014/main" id="{00000000-0008-0000-0600-00002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3" name="Line 63">
          <a:extLst>
            <a:ext uri="{FF2B5EF4-FFF2-40B4-BE49-F238E27FC236}">
              <a16:creationId xmlns:a16="http://schemas.microsoft.com/office/drawing/2014/main" id="{00000000-0008-0000-0600-00002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4" name="Line 71">
          <a:extLst>
            <a:ext uri="{FF2B5EF4-FFF2-40B4-BE49-F238E27FC236}">
              <a16:creationId xmlns:a16="http://schemas.microsoft.com/office/drawing/2014/main" id="{00000000-0008-0000-0600-00003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5" name="Line 72">
          <a:extLst>
            <a:ext uri="{FF2B5EF4-FFF2-40B4-BE49-F238E27FC236}">
              <a16:creationId xmlns:a16="http://schemas.microsoft.com/office/drawing/2014/main" id="{00000000-0008-0000-0600-00003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6" name="Line 39">
          <a:extLst>
            <a:ext uri="{FF2B5EF4-FFF2-40B4-BE49-F238E27FC236}">
              <a16:creationId xmlns:a16="http://schemas.microsoft.com/office/drawing/2014/main" id="{00000000-0008-0000-0600-00003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7" name="Line 40">
          <a:extLst>
            <a:ext uri="{FF2B5EF4-FFF2-40B4-BE49-F238E27FC236}">
              <a16:creationId xmlns:a16="http://schemas.microsoft.com/office/drawing/2014/main" id="{00000000-0008-0000-0600-00003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8" name="Line 44">
          <a:extLst>
            <a:ext uri="{FF2B5EF4-FFF2-40B4-BE49-F238E27FC236}">
              <a16:creationId xmlns:a16="http://schemas.microsoft.com/office/drawing/2014/main" id="{00000000-0008-0000-0600-00003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9" name="Line 45">
          <a:extLst>
            <a:ext uri="{FF2B5EF4-FFF2-40B4-BE49-F238E27FC236}">
              <a16:creationId xmlns:a16="http://schemas.microsoft.com/office/drawing/2014/main" id="{00000000-0008-0000-0600-00003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0" name="Line 53">
          <a:extLst>
            <a:ext uri="{FF2B5EF4-FFF2-40B4-BE49-F238E27FC236}">
              <a16:creationId xmlns:a16="http://schemas.microsoft.com/office/drawing/2014/main" id="{00000000-0008-0000-0600-00003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1" name="Line 54">
          <a:extLst>
            <a:ext uri="{FF2B5EF4-FFF2-40B4-BE49-F238E27FC236}">
              <a16:creationId xmlns:a16="http://schemas.microsoft.com/office/drawing/2014/main" id="{00000000-0008-0000-0600-00003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2" name="Line 62">
          <a:extLst>
            <a:ext uri="{FF2B5EF4-FFF2-40B4-BE49-F238E27FC236}">
              <a16:creationId xmlns:a16="http://schemas.microsoft.com/office/drawing/2014/main" id="{00000000-0008-0000-0600-00003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3" name="Line 63">
          <a:extLst>
            <a:ext uri="{FF2B5EF4-FFF2-40B4-BE49-F238E27FC236}">
              <a16:creationId xmlns:a16="http://schemas.microsoft.com/office/drawing/2014/main" id="{00000000-0008-0000-0600-00003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4" name="Line 71">
          <a:extLst>
            <a:ext uri="{FF2B5EF4-FFF2-40B4-BE49-F238E27FC236}">
              <a16:creationId xmlns:a16="http://schemas.microsoft.com/office/drawing/2014/main" id="{00000000-0008-0000-0600-00003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5" name="Line 72">
          <a:extLst>
            <a:ext uri="{FF2B5EF4-FFF2-40B4-BE49-F238E27FC236}">
              <a16:creationId xmlns:a16="http://schemas.microsoft.com/office/drawing/2014/main" id="{00000000-0008-0000-0600-00003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6" name="Line 39">
          <a:extLst>
            <a:ext uri="{FF2B5EF4-FFF2-40B4-BE49-F238E27FC236}">
              <a16:creationId xmlns:a16="http://schemas.microsoft.com/office/drawing/2014/main" id="{00000000-0008-0000-0600-00003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7" name="Line 40">
          <a:extLst>
            <a:ext uri="{FF2B5EF4-FFF2-40B4-BE49-F238E27FC236}">
              <a16:creationId xmlns:a16="http://schemas.microsoft.com/office/drawing/2014/main" id="{00000000-0008-0000-0600-00003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8" name="Line 44">
          <a:extLst>
            <a:ext uri="{FF2B5EF4-FFF2-40B4-BE49-F238E27FC236}">
              <a16:creationId xmlns:a16="http://schemas.microsoft.com/office/drawing/2014/main" id="{00000000-0008-0000-0600-00003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9" name="Line 45">
          <a:extLst>
            <a:ext uri="{FF2B5EF4-FFF2-40B4-BE49-F238E27FC236}">
              <a16:creationId xmlns:a16="http://schemas.microsoft.com/office/drawing/2014/main" id="{00000000-0008-0000-0600-00003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0" name="Line 53">
          <a:extLst>
            <a:ext uri="{FF2B5EF4-FFF2-40B4-BE49-F238E27FC236}">
              <a16:creationId xmlns:a16="http://schemas.microsoft.com/office/drawing/2014/main" id="{00000000-0008-0000-0600-00004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1" name="Line 54">
          <a:extLst>
            <a:ext uri="{FF2B5EF4-FFF2-40B4-BE49-F238E27FC236}">
              <a16:creationId xmlns:a16="http://schemas.microsoft.com/office/drawing/2014/main" id="{00000000-0008-0000-0600-00004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2" name="Line 62">
          <a:extLst>
            <a:ext uri="{FF2B5EF4-FFF2-40B4-BE49-F238E27FC236}">
              <a16:creationId xmlns:a16="http://schemas.microsoft.com/office/drawing/2014/main" id="{00000000-0008-0000-0600-00004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3" name="Line 63">
          <a:extLst>
            <a:ext uri="{FF2B5EF4-FFF2-40B4-BE49-F238E27FC236}">
              <a16:creationId xmlns:a16="http://schemas.microsoft.com/office/drawing/2014/main" id="{00000000-0008-0000-0600-00004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4" name="Line 71">
          <a:extLst>
            <a:ext uri="{FF2B5EF4-FFF2-40B4-BE49-F238E27FC236}">
              <a16:creationId xmlns:a16="http://schemas.microsoft.com/office/drawing/2014/main" id="{00000000-0008-0000-0600-00004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5" name="Line 72">
          <a:extLst>
            <a:ext uri="{FF2B5EF4-FFF2-40B4-BE49-F238E27FC236}">
              <a16:creationId xmlns:a16="http://schemas.microsoft.com/office/drawing/2014/main" id="{00000000-0008-0000-0600-00004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6" name="Line 39">
          <a:extLst>
            <a:ext uri="{FF2B5EF4-FFF2-40B4-BE49-F238E27FC236}">
              <a16:creationId xmlns:a16="http://schemas.microsoft.com/office/drawing/2014/main" id="{00000000-0008-0000-0600-00004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7" name="Line 40">
          <a:extLst>
            <a:ext uri="{FF2B5EF4-FFF2-40B4-BE49-F238E27FC236}">
              <a16:creationId xmlns:a16="http://schemas.microsoft.com/office/drawing/2014/main" id="{00000000-0008-0000-0600-00004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8" name="Line 44">
          <a:extLst>
            <a:ext uri="{FF2B5EF4-FFF2-40B4-BE49-F238E27FC236}">
              <a16:creationId xmlns:a16="http://schemas.microsoft.com/office/drawing/2014/main" id="{00000000-0008-0000-0600-00004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9" name="Line 45">
          <a:extLst>
            <a:ext uri="{FF2B5EF4-FFF2-40B4-BE49-F238E27FC236}">
              <a16:creationId xmlns:a16="http://schemas.microsoft.com/office/drawing/2014/main" id="{00000000-0008-0000-0600-00004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0" name="Line 53">
          <a:extLst>
            <a:ext uri="{FF2B5EF4-FFF2-40B4-BE49-F238E27FC236}">
              <a16:creationId xmlns:a16="http://schemas.microsoft.com/office/drawing/2014/main" id="{00000000-0008-0000-0600-00004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1" name="Line 54">
          <a:extLst>
            <a:ext uri="{FF2B5EF4-FFF2-40B4-BE49-F238E27FC236}">
              <a16:creationId xmlns:a16="http://schemas.microsoft.com/office/drawing/2014/main" id="{00000000-0008-0000-0600-00004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2" name="Line 62">
          <a:extLst>
            <a:ext uri="{FF2B5EF4-FFF2-40B4-BE49-F238E27FC236}">
              <a16:creationId xmlns:a16="http://schemas.microsoft.com/office/drawing/2014/main" id="{00000000-0008-0000-0600-00004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3" name="Line 63">
          <a:extLst>
            <a:ext uri="{FF2B5EF4-FFF2-40B4-BE49-F238E27FC236}">
              <a16:creationId xmlns:a16="http://schemas.microsoft.com/office/drawing/2014/main" id="{00000000-0008-0000-0600-00004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4" name="Line 71">
          <a:extLst>
            <a:ext uri="{FF2B5EF4-FFF2-40B4-BE49-F238E27FC236}">
              <a16:creationId xmlns:a16="http://schemas.microsoft.com/office/drawing/2014/main" id="{00000000-0008-0000-0600-00004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5" name="Line 72">
          <a:extLst>
            <a:ext uri="{FF2B5EF4-FFF2-40B4-BE49-F238E27FC236}">
              <a16:creationId xmlns:a16="http://schemas.microsoft.com/office/drawing/2014/main" id="{00000000-0008-0000-0600-00004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6" name="Line 39">
          <a:extLst>
            <a:ext uri="{FF2B5EF4-FFF2-40B4-BE49-F238E27FC236}">
              <a16:creationId xmlns:a16="http://schemas.microsoft.com/office/drawing/2014/main" id="{00000000-0008-0000-0600-00005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7" name="Line 40">
          <a:extLst>
            <a:ext uri="{FF2B5EF4-FFF2-40B4-BE49-F238E27FC236}">
              <a16:creationId xmlns:a16="http://schemas.microsoft.com/office/drawing/2014/main" id="{00000000-0008-0000-0600-00005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8" name="Line 44">
          <a:extLst>
            <a:ext uri="{FF2B5EF4-FFF2-40B4-BE49-F238E27FC236}">
              <a16:creationId xmlns:a16="http://schemas.microsoft.com/office/drawing/2014/main" id="{00000000-0008-0000-0600-00005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9" name="Line 45">
          <a:extLst>
            <a:ext uri="{FF2B5EF4-FFF2-40B4-BE49-F238E27FC236}">
              <a16:creationId xmlns:a16="http://schemas.microsoft.com/office/drawing/2014/main" id="{00000000-0008-0000-0600-00005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0" name="Line 53">
          <a:extLst>
            <a:ext uri="{FF2B5EF4-FFF2-40B4-BE49-F238E27FC236}">
              <a16:creationId xmlns:a16="http://schemas.microsoft.com/office/drawing/2014/main" id="{00000000-0008-0000-0600-00005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1" name="Line 54">
          <a:extLst>
            <a:ext uri="{FF2B5EF4-FFF2-40B4-BE49-F238E27FC236}">
              <a16:creationId xmlns:a16="http://schemas.microsoft.com/office/drawing/2014/main" id="{00000000-0008-0000-0600-00005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2" name="Line 62">
          <a:extLst>
            <a:ext uri="{FF2B5EF4-FFF2-40B4-BE49-F238E27FC236}">
              <a16:creationId xmlns:a16="http://schemas.microsoft.com/office/drawing/2014/main" id="{00000000-0008-0000-0600-00005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3" name="Line 63">
          <a:extLst>
            <a:ext uri="{FF2B5EF4-FFF2-40B4-BE49-F238E27FC236}">
              <a16:creationId xmlns:a16="http://schemas.microsoft.com/office/drawing/2014/main" id="{00000000-0008-0000-0600-00005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4" name="Line 71">
          <a:extLst>
            <a:ext uri="{FF2B5EF4-FFF2-40B4-BE49-F238E27FC236}">
              <a16:creationId xmlns:a16="http://schemas.microsoft.com/office/drawing/2014/main" id="{00000000-0008-0000-0600-00005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5" name="Line 72">
          <a:extLst>
            <a:ext uri="{FF2B5EF4-FFF2-40B4-BE49-F238E27FC236}">
              <a16:creationId xmlns:a16="http://schemas.microsoft.com/office/drawing/2014/main" id="{00000000-0008-0000-0600-00005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6" name="Line 39">
          <a:extLst>
            <a:ext uri="{FF2B5EF4-FFF2-40B4-BE49-F238E27FC236}">
              <a16:creationId xmlns:a16="http://schemas.microsoft.com/office/drawing/2014/main" id="{00000000-0008-0000-0600-00005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7" name="Line 40">
          <a:extLst>
            <a:ext uri="{FF2B5EF4-FFF2-40B4-BE49-F238E27FC236}">
              <a16:creationId xmlns:a16="http://schemas.microsoft.com/office/drawing/2014/main" id="{00000000-0008-0000-0600-00005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8" name="Line 44">
          <a:extLst>
            <a:ext uri="{FF2B5EF4-FFF2-40B4-BE49-F238E27FC236}">
              <a16:creationId xmlns:a16="http://schemas.microsoft.com/office/drawing/2014/main" id="{00000000-0008-0000-0600-00005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9" name="Line 45">
          <a:extLst>
            <a:ext uri="{FF2B5EF4-FFF2-40B4-BE49-F238E27FC236}">
              <a16:creationId xmlns:a16="http://schemas.microsoft.com/office/drawing/2014/main" id="{00000000-0008-0000-0600-00005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0" name="Line 53">
          <a:extLst>
            <a:ext uri="{FF2B5EF4-FFF2-40B4-BE49-F238E27FC236}">
              <a16:creationId xmlns:a16="http://schemas.microsoft.com/office/drawing/2014/main" id="{00000000-0008-0000-0600-00005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1" name="Line 54">
          <a:extLst>
            <a:ext uri="{FF2B5EF4-FFF2-40B4-BE49-F238E27FC236}">
              <a16:creationId xmlns:a16="http://schemas.microsoft.com/office/drawing/2014/main" id="{00000000-0008-0000-0600-00005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2" name="Line 62">
          <a:extLst>
            <a:ext uri="{FF2B5EF4-FFF2-40B4-BE49-F238E27FC236}">
              <a16:creationId xmlns:a16="http://schemas.microsoft.com/office/drawing/2014/main" id="{00000000-0008-0000-0600-00006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3" name="Line 63">
          <a:extLst>
            <a:ext uri="{FF2B5EF4-FFF2-40B4-BE49-F238E27FC236}">
              <a16:creationId xmlns:a16="http://schemas.microsoft.com/office/drawing/2014/main" id="{00000000-0008-0000-0600-00006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4" name="Line 71">
          <a:extLst>
            <a:ext uri="{FF2B5EF4-FFF2-40B4-BE49-F238E27FC236}">
              <a16:creationId xmlns:a16="http://schemas.microsoft.com/office/drawing/2014/main" id="{00000000-0008-0000-0600-00006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5" name="Line 72">
          <a:extLst>
            <a:ext uri="{FF2B5EF4-FFF2-40B4-BE49-F238E27FC236}">
              <a16:creationId xmlns:a16="http://schemas.microsoft.com/office/drawing/2014/main" id="{00000000-0008-0000-0600-00006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6" name="Line 39">
          <a:extLst>
            <a:ext uri="{FF2B5EF4-FFF2-40B4-BE49-F238E27FC236}">
              <a16:creationId xmlns:a16="http://schemas.microsoft.com/office/drawing/2014/main" id="{00000000-0008-0000-0600-00006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7" name="Line 40">
          <a:extLst>
            <a:ext uri="{FF2B5EF4-FFF2-40B4-BE49-F238E27FC236}">
              <a16:creationId xmlns:a16="http://schemas.microsoft.com/office/drawing/2014/main" id="{00000000-0008-0000-0600-00006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8" name="Line 44">
          <a:extLst>
            <a:ext uri="{FF2B5EF4-FFF2-40B4-BE49-F238E27FC236}">
              <a16:creationId xmlns:a16="http://schemas.microsoft.com/office/drawing/2014/main" id="{00000000-0008-0000-0600-00006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9" name="Line 45">
          <a:extLst>
            <a:ext uri="{FF2B5EF4-FFF2-40B4-BE49-F238E27FC236}">
              <a16:creationId xmlns:a16="http://schemas.microsoft.com/office/drawing/2014/main" id="{00000000-0008-0000-0600-00006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0" name="Line 53">
          <a:extLst>
            <a:ext uri="{FF2B5EF4-FFF2-40B4-BE49-F238E27FC236}">
              <a16:creationId xmlns:a16="http://schemas.microsoft.com/office/drawing/2014/main" id="{00000000-0008-0000-0600-00006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1" name="Line 54">
          <a:extLst>
            <a:ext uri="{FF2B5EF4-FFF2-40B4-BE49-F238E27FC236}">
              <a16:creationId xmlns:a16="http://schemas.microsoft.com/office/drawing/2014/main" id="{00000000-0008-0000-0600-00006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2" name="Line 62">
          <a:extLst>
            <a:ext uri="{FF2B5EF4-FFF2-40B4-BE49-F238E27FC236}">
              <a16:creationId xmlns:a16="http://schemas.microsoft.com/office/drawing/2014/main" id="{00000000-0008-0000-0600-00006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3" name="Line 63">
          <a:extLst>
            <a:ext uri="{FF2B5EF4-FFF2-40B4-BE49-F238E27FC236}">
              <a16:creationId xmlns:a16="http://schemas.microsoft.com/office/drawing/2014/main" id="{00000000-0008-0000-0600-00006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4" name="Line 71">
          <a:extLst>
            <a:ext uri="{FF2B5EF4-FFF2-40B4-BE49-F238E27FC236}">
              <a16:creationId xmlns:a16="http://schemas.microsoft.com/office/drawing/2014/main" id="{00000000-0008-0000-0600-00006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5" name="Line 72">
          <a:extLst>
            <a:ext uri="{FF2B5EF4-FFF2-40B4-BE49-F238E27FC236}">
              <a16:creationId xmlns:a16="http://schemas.microsoft.com/office/drawing/2014/main" id="{00000000-0008-0000-0600-00006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6" name="Line 39">
          <a:extLst>
            <a:ext uri="{FF2B5EF4-FFF2-40B4-BE49-F238E27FC236}">
              <a16:creationId xmlns:a16="http://schemas.microsoft.com/office/drawing/2014/main" id="{00000000-0008-0000-0600-00006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7" name="Line 40">
          <a:extLst>
            <a:ext uri="{FF2B5EF4-FFF2-40B4-BE49-F238E27FC236}">
              <a16:creationId xmlns:a16="http://schemas.microsoft.com/office/drawing/2014/main" id="{00000000-0008-0000-0600-00006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8" name="Line 44">
          <a:extLst>
            <a:ext uri="{FF2B5EF4-FFF2-40B4-BE49-F238E27FC236}">
              <a16:creationId xmlns:a16="http://schemas.microsoft.com/office/drawing/2014/main" id="{00000000-0008-0000-0600-00007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9" name="Line 45">
          <a:extLst>
            <a:ext uri="{FF2B5EF4-FFF2-40B4-BE49-F238E27FC236}">
              <a16:creationId xmlns:a16="http://schemas.microsoft.com/office/drawing/2014/main" id="{00000000-0008-0000-0600-00007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0" name="Line 53">
          <a:extLst>
            <a:ext uri="{FF2B5EF4-FFF2-40B4-BE49-F238E27FC236}">
              <a16:creationId xmlns:a16="http://schemas.microsoft.com/office/drawing/2014/main" id="{00000000-0008-0000-0600-00007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1" name="Line 54">
          <a:extLst>
            <a:ext uri="{FF2B5EF4-FFF2-40B4-BE49-F238E27FC236}">
              <a16:creationId xmlns:a16="http://schemas.microsoft.com/office/drawing/2014/main" id="{00000000-0008-0000-0600-00007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2" name="Line 62">
          <a:extLst>
            <a:ext uri="{FF2B5EF4-FFF2-40B4-BE49-F238E27FC236}">
              <a16:creationId xmlns:a16="http://schemas.microsoft.com/office/drawing/2014/main" id="{00000000-0008-0000-0600-00007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3" name="Line 63">
          <a:extLst>
            <a:ext uri="{FF2B5EF4-FFF2-40B4-BE49-F238E27FC236}">
              <a16:creationId xmlns:a16="http://schemas.microsoft.com/office/drawing/2014/main" id="{00000000-0008-0000-0600-00007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4" name="Line 71">
          <a:extLst>
            <a:ext uri="{FF2B5EF4-FFF2-40B4-BE49-F238E27FC236}">
              <a16:creationId xmlns:a16="http://schemas.microsoft.com/office/drawing/2014/main" id="{00000000-0008-0000-0600-00007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5" name="Line 72">
          <a:extLst>
            <a:ext uri="{FF2B5EF4-FFF2-40B4-BE49-F238E27FC236}">
              <a16:creationId xmlns:a16="http://schemas.microsoft.com/office/drawing/2014/main" id="{00000000-0008-0000-0600-00007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6" name="Line 39">
          <a:extLst>
            <a:ext uri="{FF2B5EF4-FFF2-40B4-BE49-F238E27FC236}">
              <a16:creationId xmlns:a16="http://schemas.microsoft.com/office/drawing/2014/main" id="{00000000-0008-0000-0600-00007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7" name="Line 40">
          <a:extLst>
            <a:ext uri="{FF2B5EF4-FFF2-40B4-BE49-F238E27FC236}">
              <a16:creationId xmlns:a16="http://schemas.microsoft.com/office/drawing/2014/main" id="{00000000-0008-0000-0600-00007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8" name="Line 44">
          <a:extLst>
            <a:ext uri="{FF2B5EF4-FFF2-40B4-BE49-F238E27FC236}">
              <a16:creationId xmlns:a16="http://schemas.microsoft.com/office/drawing/2014/main" id="{00000000-0008-0000-0600-00007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9" name="Line 45">
          <a:extLst>
            <a:ext uri="{FF2B5EF4-FFF2-40B4-BE49-F238E27FC236}">
              <a16:creationId xmlns:a16="http://schemas.microsoft.com/office/drawing/2014/main" id="{00000000-0008-0000-0600-00007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0" name="Line 53">
          <a:extLst>
            <a:ext uri="{FF2B5EF4-FFF2-40B4-BE49-F238E27FC236}">
              <a16:creationId xmlns:a16="http://schemas.microsoft.com/office/drawing/2014/main" id="{00000000-0008-0000-0600-00007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1" name="Line 54">
          <a:extLst>
            <a:ext uri="{FF2B5EF4-FFF2-40B4-BE49-F238E27FC236}">
              <a16:creationId xmlns:a16="http://schemas.microsoft.com/office/drawing/2014/main" id="{00000000-0008-0000-0600-00007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2" name="Line 62">
          <a:extLst>
            <a:ext uri="{FF2B5EF4-FFF2-40B4-BE49-F238E27FC236}">
              <a16:creationId xmlns:a16="http://schemas.microsoft.com/office/drawing/2014/main" id="{00000000-0008-0000-0600-00007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3" name="Line 63">
          <a:extLst>
            <a:ext uri="{FF2B5EF4-FFF2-40B4-BE49-F238E27FC236}">
              <a16:creationId xmlns:a16="http://schemas.microsoft.com/office/drawing/2014/main" id="{00000000-0008-0000-0600-00007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4" name="Line 71">
          <a:extLst>
            <a:ext uri="{FF2B5EF4-FFF2-40B4-BE49-F238E27FC236}">
              <a16:creationId xmlns:a16="http://schemas.microsoft.com/office/drawing/2014/main" id="{00000000-0008-0000-0600-00008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5" name="Line 72">
          <a:extLst>
            <a:ext uri="{FF2B5EF4-FFF2-40B4-BE49-F238E27FC236}">
              <a16:creationId xmlns:a16="http://schemas.microsoft.com/office/drawing/2014/main" id="{00000000-0008-0000-0600-00008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76200</xdr:colOff>
      <xdr:row>67</xdr:row>
      <xdr:rowOff>0</xdr:rowOff>
    </xdr:from>
    <xdr:to>
      <xdr:col>51</xdr:col>
      <xdr:colOff>79375</xdr:colOff>
      <xdr:row>67</xdr:row>
      <xdr:rowOff>107950</xdr:rowOff>
    </xdr:to>
    <xdr:grpSp>
      <xdr:nvGrpSpPr>
        <xdr:cNvPr id="386" name="グループ化 1">
          <a:extLst>
            <a:ext uri="{FF2B5EF4-FFF2-40B4-BE49-F238E27FC236}">
              <a16:creationId xmlns:a16="http://schemas.microsoft.com/office/drawing/2014/main" id="{00000000-0008-0000-0600-000082010000}"/>
            </a:ext>
          </a:extLst>
        </xdr:cNvPr>
        <xdr:cNvGrpSpPr>
          <a:grpSpLocks/>
        </xdr:cNvGrpSpPr>
      </xdr:nvGrpSpPr>
      <xdr:grpSpPr bwMode="auto">
        <a:xfrm>
          <a:off x="5930900" y="9334500"/>
          <a:ext cx="117475" cy="107950"/>
          <a:chOff x="5778500" y="10467975"/>
          <a:chExt cx="123825" cy="107950"/>
        </a:xfrm>
      </xdr:grpSpPr>
      <xdr:sp macro="" textlink="">
        <xdr:nvSpPr>
          <xdr:cNvPr id="387" name="Line 80">
            <a:extLst>
              <a:ext uri="{FF2B5EF4-FFF2-40B4-BE49-F238E27FC236}">
                <a16:creationId xmlns:a16="http://schemas.microsoft.com/office/drawing/2014/main" id="{00000000-0008-0000-0600-00008301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8" name="Line 81">
            <a:extLst>
              <a:ext uri="{FF2B5EF4-FFF2-40B4-BE49-F238E27FC236}">
                <a16:creationId xmlns:a16="http://schemas.microsoft.com/office/drawing/2014/main" id="{00000000-0008-0000-0600-00008401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96</xdr:col>
      <xdr:colOff>0</xdr:colOff>
      <xdr:row>5</xdr:row>
      <xdr:rowOff>0</xdr:rowOff>
    </xdr:from>
    <xdr:to>
      <xdr:col>110</xdr:col>
      <xdr:colOff>101600</xdr:colOff>
      <xdr:row>44</xdr:row>
      <xdr:rowOff>63500</xdr:rowOff>
    </xdr:to>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bwMode="auto">
        <a:xfrm>
          <a:off x="11976100" y="342900"/>
          <a:ext cx="7416800" cy="5943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３校（園）目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3</xdr:row>
      <xdr:rowOff>34925</xdr:rowOff>
    </xdr:from>
    <xdr:to>
      <xdr:col>9</xdr:col>
      <xdr:colOff>95250</xdr:colOff>
      <xdr:row>6</xdr:row>
      <xdr:rowOff>25400</xdr:rowOff>
    </xdr:to>
    <xdr:sp macro="" textlink="">
      <xdr:nvSpPr>
        <xdr:cNvPr id="2" name="Oval 1">
          <a:extLst>
            <a:ext uri="{FF2B5EF4-FFF2-40B4-BE49-F238E27FC236}">
              <a16:creationId xmlns:a16="http://schemas.microsoft.com/office/drawing/2014/main" id="{00000000-0008-0000-0700-000002000000}"/>
            </a:ext>
          </a:extLst>
        </xdr:cNvPr>
        <xdr:cNvSpPr>
          <a:spLocks noChangeArrowheads="1"/>
        </xdr:cNvSpPr>
      </xdr:nvSpPr>
      <xdr:spPr bwMode="auto">
        <a:xfrm>
          <a:off x="171450" y="711200"/>
          <a:ext cx="666750" cy="638175"/>
        </a:xfrm>
        <a:prstGeom prst="ellipse">
          <a:avLst/>
        </a:prstGeom>
        <a:solidFill>
          <a:srgbClr val="FFFFFF"/>
        </a:solidFill>
        <a:ln w="9525">
          <a:solidFill>
            <a:srgbClr val="000000"/>
          </a:solidFill>
          <a:round/>
          <a:headEnd/>
          <a:tailEnd/>
        </a:ln>
      </xdr:spPr>
      <xdr:txBody>
        <a:bodyPr vertOverflow="clip" wrap="square" lIns="18288" tIns="18288" rIns="18288" bIns="18288" anchor="ctr" upright="1"/>
        <a:lstStyle/>
        <a:p>
          <a:pPr algn="ctr" rtl="0">
            <a:defRPr sz="1000"/>
          </a:pPr>
          <a:endParaRPr lang="ja-JP" altLang="en-US" sz="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秘</a:t>
          </a: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xdr:col>
      <xdr:colOff>104774</xdr:colOff>
      <xdr:row>6</xdr:row>
      <xdr:rowOff>130175</xdr:rowOff>
    </xdr:from>
    <xdr:to>
      <xdr:col>25</xdr:col>
      <xdr:colOff>50799</xdr:colOff>
      <xdr:row>10</xdr:row>
      <xdr:rowOff>136071</xdr:rowOff>
    </xdr:to>
    <xdr:sp macro="" textlink="">
      <xdr:nvSpPr>
        <xdr:cNvPr id="3" name="Rectangle 2">
          <a:extLst>
            <a:ext uri="{FF2B5EF4-FFF2-40B4-BE49-F238E27FC236}">
              <a16:creationId xmlns:a16="http://schemas.microsoft.com/office/drawing/2014/main" id="{00000000-0008-0000-0700-000003000000}"/>
            </a:ext>
          </a:extLst>
        </xdr:cNvPr>
        <xdr:cNvSpPr>
          <a:spLocks noChangeArrowheads="1"/>
        </xdr:cNvSpPr>
      </xdr:nvSpPr>
      <xdr:spPr bwMode="auto">
        <a:xfrm>
          <a:off x="161924" y="1454150"/>
          <a:ext cx="2593975" cy="1158421"/>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lnSpc>
              <a:spcPts val="1400"/>
            </a:lnSpc>
            <a:defRPr sz="1000"/>
          </a:pPr>
          <a:r>
            <a:rPr lang="en-US" altLang="ja-JP" sz="1200" b="0" i="0" u="none" strike="noStrike" baseline="0">
              <a:solidFill>
                <a:srgbClr val="FF0000"/>
              </a:solidFill>
              <a:latin typeface="ＭＳ Ｐゴシック"/>
              <a:ea typeface="ＭＳ Ｐゴシック"/>
            </a:rPr>
            <a:t>※</a:t>
          </a:r>
          <a:r>
            <a:rPr lang="ja-JP" altLang="en-US" sz="1200" b="0" i="0" u="none" strike="noStrike" baseline="0">
              <a:solidFill>
                <a:srgbClr val="FF0000"/>
              </a:solidFill>
              <a:latin typeface="ＭＳ Ｐゴシック"/>
              <a:ea typeface="ＭＳ Ｐゴシック"/>
            </a:rPr>
            <a:t>太枠内の項目について回答して</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FF0000"/>
              </a:solidFill>
              <a:latin typeface="ＭＳ Ｐゴシック"/>
              <a:ea typeface="ＭＳ Ｐゴシック"/>
            </a:rPr>
            <a:t>　 ください。</a:t>
          </a:r>
          <a:endParaRPr lang="en-US" altLang="ja-JP" sz="1200" b="0" i="0" u="none" strike="noStrike" baseline="0">
            <a:solidFill>
              <a:srgbClr val="FF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※この帳票の個人情報及び学校</a:t>
          </a:r>
        </a:p>
        <a:p>
          <a:pPr algn="l" rtl="0">
            <a:lnSpc>
              <a:spcPts val="1400"/>
            </a:lnSpc>
            <a:defRPr sz="1000"/>
          </a:pPr>
          <a:r>
            <a:rPr lang="ja-JP" altLang="en-US" sz="1200" b="0" i="0" u="none" strike="noStrike" baseline="0">
              <a:solidFill>
                <a:srgbClr val="000000"/>
              </a:solidFill>
              <a:latin typeface="ＭＳ Ｐゴシック"/>
              <a:ea typeface="ＭＳ Ｐゴシック"/>
            </a:rPr>
            <a:t>   個別の情報については開示い</a:t>
          </a:r>
        </a:p>
        <a:p>
          <a:pPr algn="l" rtl="0">
            <a:lnSpc>
              <a:spcPts val="1300"/>
            </a:lnSpc>
            <a:defRPr sz="1000"/>
          </a:pPr>
          <a:r>
            <a:rPr lang="ja-JP" altLang="en-US" sz="1200" b="0" i="0" u="none" strike="noStrike" baseline="0">
              <a:solidFill>
                <a:srgbClr val="000000"/>
              </a:solidFill>
              <a:latin typeface="ＭＳ Ｐゴシック"/>
              <a:ea typeface="ＭＳ Ｐゴシック"/>
            </a:rPr>
            <a:t>   たしません。　　 </a:t>
          </a:r>
        </a:p>
      </xdr:txBody>
    </xdr:sp>
    <xdr:clientData/>
  </xdr:twoCellAnchor>
  <xdr:twoCellAnchor>
    <xdr:from>
      <xdr:col>86</xdr:col>
      <xdr:colOff>0</xdr:colOff>
      <xdr:row>102</xdr:row>
      <xdr:rowOff>0</xdr:rowOff>
    </xdr:from>
    <xdr:to>
      <xdr:col>86</xdr:col>
      <xdr:colOff>0</xdr:colOff>
      <xdr:row>102</xdr:row>
      <xdr:rowOff>0</xdr:rowOff>
    </xdr:to>
    <xdr:sp macro="" textlink="">
      <xdr:nvSpPr>
        <xdr:cNvPr id="4" name="Line 4">
          <a:extLst>
            <a:ext uri="{FF2B5EF4-FFF2-40B4-BE49-F238E27FC236}">
              <a16:creationId xmlns:a16="http://schemas.microsoft.com/office/drawing/2014/main" id="{00000000-0008-0000-0700-000004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5" name="Line 5">
          <a:extLst>
            <a:ext uri="{FF2B5EF4-FFF2-40B4-BE49-F238E27FC236}">
              <a16:creationId xmlns:a16="http://schemas.microsoft.com/office/drawing/2014/main" id="{00000000-0008-0000-0700-000005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7" name="Line 7">
          <a:extLst>
            <a:ext uri="{FF2B5EF4-FFF2-40B4-BE49-F238E27FC236}">
              <a16:creationId xmlns:a16="http://schemas.microsoft.com/office/drawing/2014/main" id="{00000000-0008-0000-0700-000007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8" name="Line 8">
          <a:extLst>
            <a:ext uri="{FF2B5EF4-FFF2-40B4-BE49-F238E27FC236}">
              <a16:creationId xmlns:a16="http://schemas.microsoft.com/office/drawing/2014/main" id="{00000000-0008-0000-0700-000008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 name="Line 11">
          <a:extLst>
            <a:ext uri="{FF2B5EF4-FFF2-40B4-BE49-F238E27FC236}">
              <a16:creationId xmlns:a16="http://schemas.microsoft.com/office/drawing/2014/main" id="{00000000-0008-0000-0700-000009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 name="Line 12">
          <a:extLst>
            <a:ext uri="{FF2B5EF4-FFF2-40B4-BE49-F238E27FC236}">
              <a16:creationId xmlns:a16="http://schemas.microsoft.com/office/drawing/2014/main" id="{00000000-0008-0000-0700-00000A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1" name="Line 13">
          <a:extLst>
            <a:ext uri="{FF2B5EF4-FFF2-40B4-BE49-F238E27FC236}">
              <a16:creationId xmlns:a16="http://schemas.microsoft.com/office/drawing/2014/main" id="{00000000-0008-0000-0700-00000B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2" name="Line 14">
          <a:extLst>
            <a:ext uri="{FF2B5EF4-FFF2-40B4-BE49-F238E27FC236}">
              <a16:creationId xmlns:a16="http://schemas.microsoft.com/office/drawing/2014/main" id="{00000000-0008-0000-0700-00000C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3" name="Line 15">
          <a:extLst>
            <a:ext uri="{FF2B5EF4-FFF2-40B4-BE49-F238E27FC236}">
              <a16:creationId xmlns:a16="http://schemas.microsoft.com/office/drawing/2014/main" id="{00000000-0008-0000-0700-00000D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4" name="Line 16">
          <a:extLst>
            <a:ext uri="{FF2B5EF4-FFF2-40B4-BE49-F238E27FC236}">
              <a16:creationId xmlns:a16="http://schemas.microsoft.com/office/drawing/2014/main" id="{00000000-0008-0000-0700-00000E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5" name="Line 34">
          <a:extLst>
            <a:ext uri="{FF2B5EF4-FFF2-40B4-BE49-F238E27FC236}">
              <a16:creationId xmlns:a16="http://schemas.microsoft.com/office/drawing/2014/main" id="{00000000-0008-0000-0700-00000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6" name="Line 35">
          <a:extLst>
            <a:ext uri="{FF2B5EF4-FFF2-40B4-BE49-F238E27FC236}">
              <a16:creationId xmlns:a16="http://schemas.microsoft.com/office/drawing/2014/main" id="{00000000-0008-0000-0700-00001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 name="Line 39">
          <a:extLst>
            <a:ext uri="{FF2B5EF4-FFF2-40B4-BE49-F238E27FC236}">
              <a16:creationId xmlns:a16="http://schemas.microsoft.com/office/drawing/2014/main" id="{00000000-0008-0000-0700-00001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 name="Line 40">
          <a:extLst>
            <a:ext uri="{FF2B5EF4-FFF2-40B4-BE49-F238E27FC236}">
              <a16:creationId xmlns:a16="http://schemas.microsoft.com/office/drawing/2014/main" id="{00000000-0008-0000-0700-00001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9" name="Line 44">
          <a:extLst>
            <a:ext uri="{FF2B5EF4-FFF2-40B4-BE49-F238E27FC236}">
              <a16:creationId xmlns:a16="http://schemas.microsoft.com/office/drawing/2014/main" id="{00000000-0008-0000-0700-00001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0" name="Line 45">
          <a:extLst>
            <a:ext uri="{FF2B5EF4-FFF2-40B4-BE49-F238E27FC236}">
              <a16:creationId xmlns:a16="http://schemas.microsoft.com/office/drawing/2014/main" id="{00000000-0008-0000-0700-00001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1" name="Line 53">
          <a:extLst>
            <a:ext uri="{FF2B5EF4-FFF2-40B4-BE49-F238E27FC236}">
              <a16:creationId xmlns:a16="http://schemas.microsoft.com/office/drawing/2014/main" id="{00000000-0008-0000-0700-00001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2" name="Line 54">
          <a:extLst>
            <a:ext uri="{FF2B5EF4-FFF2-40B4-BE49-F238E27FC236}">
              <a16:creationId xmlns:a16="http://schemas.microsoft.com/office/drawing/2014/main" id="{00000000-0008-0000-0700-00001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3" name="Line 62">
          <a:extLst>
            <a:ext uri="{FF2B5EF4-FFF2-40B4-BE49-F238E27FC236}">
              <a16:creationId xmlns:a16="http://schemas.microsoft.com/office/drawing/2014/main" id="{00000000-0008-0000-0700-00001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4" name="Line 63">
          <a:extLst>
            <a:ext uri="{FF2B5EF4-FFF2-40B4-BE49-F238E27FC236}">
              <a16:creationId xmlns:a16="http://schemas.microsoft.com/office/drawing/2014/main" id="{00000000-0008-0000-0700-00001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5" name="Line 71">
          <a:extLst>
            <a:ext uri="{FF2B5EF4-FFF2-40B4-BE49-F238E27FC236}">
              <a16:creationId xmlns:a16="http://schemas.microsoft.com/office/drawing/2014/main" id="{00000000-0008-0000-0700-00001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26" name="Line 72">
          <a:extLst>
            <a:ext uri="{FF2B5EF4-FFF2-40B4-BE49-F238E27FC236}">
              <a16:creationId xmlns:a16="http://schemas.microsoft.com/office/drawing/2014/main" id="{00000000-0008-0000-0700-00001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 name="Line 39">
          <a:extLst>
            <a:ext uri="{FF2B5EF4-FFF2-40B4-BE49-F238E27FC236}">
              <a16:creationId xmlns:a16="http://schemas.microsoft.com/office/drawing/2014/main" id="{00000000-0008-0000-0700-00001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8" name="Line 40">
          <a:extLst>
            <a:ext uri="{FF2B5EF4-FFF2-40B4-BE49-F238E27FC236}">
              <a16:creationId xmlns:a16="http://schemas.microsoft.com/office/drawing/2014/main" id="{00000000-0008-0000-0700-00001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 name="Line 44">
          <a:extLst>
            <a:ext uri="{FF2B5EF4-FFF2-40B4-BE49-F238E27FC236}">
              <a16:creationId xmlns:a16="http://schemas.microsoft.com/office/drawing/2014/main" id="{00000000-0008-0000-0700-00001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 name="Line 45">
          <a:extLst>
            <a:ext uri="{FF2B5EF4-FFF2-40B4-BE49-F238E27FC236}">
              <a16:creationId xmlns:a16="http://schemas.microsoft.com/office/drawing/2014/main" id="{00000000-0008-0000-0700-00001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 name="Line 53">
          <a:extLst>
            <a:ext uri="{FF2B5EF4-FFF2-40B4-BE49-F238E27FC236}">
              <a16:creationId xmlns:a16="http://schemas.microsoft.com/office/drawing/2014/main" id="{00000000-0008-0000-0700-00001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 name="Line 54">
          <a:extLst>
            <a:ext uri="{FF2B5EF4-FFF2-40B4-BE49-F238E27FC236}">
              <a16:creationId xmlns:a16="http://schemas.microsoft.com/office/drawing/2014/main" id="{00000000-0008-0000-0700-00002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 name="Line 62">
          <a:extLst>
            <a:ext uri="{FF2B5EF4-FFF2-40B4-BE49-F238E27FC236}">
              <a16:creationId xmlns:a16="http://schemas.microsoft.com/office/drawing/2014/main" id="{00000000-0008-0000-0700-00002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 name="Line 63">
          <a:extLst>
            <a:ext uri="{FF2B5EF4-FFF2-40B4-BE49-F238E27FC236}">
              <a16:creationId xmlns:a16="http://schemas.microsoft.com/office/drawing/2014/main" id="{00000000-0008-0000-0700-00002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 name="Line 71">
          <a:extLst>
            <a:ext uri="{FF2B5EF4-FFF2-40B4-BE49-F238E27FC236}">
              <a16:creationId xmlns:a16="http://schemas.microsoft.com/office/drawing/2014/main" id="{00000000-0008-0000-0700-00002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 name="Line 72">
          <a:extLst>
            <a:ext uri="{FF2B5EF4-FFF2-40B4-BE49-F238E27FC236}">
              <a16:creationId xmlns:a16="http://schemas.microsoft.com/office/drawing/2014/main" id="{00000000-0008-0000-0700-00002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28575</xdr:colOff>
      <xdr:row>67</xdr:row>
      <xdr:rowOff>28575</xdr:rowOff>
    </xdr:from>
    <xdr:to>
      <xdr:col>52</xdr:col>
      <xdr:colOff>19050</xdr:colOff>
      <xdr:row>68</xdr:row>
      <xdr:rowOff>9525</xdr:rowOff>
    </xdr:to>
    <xdr:grpSp>
      <xdr:nvGrpSpPr>
        <xdr:cNvPr id="37" name="グループ化 1">
          <a:extLst>
            <a:ext uri="{FF2B5EF4-FFF2-40B4-BE49-F238E27FC236}">
              <a16:creationId xmlns:a16="http://schemas.microsoft.com/office/drawing/2014/main" id="{00000000-0008-0000-0700-000025000000}"/>
            </a:ext>
          </a:extLst>
        </xdr:cNvPr>
        <xdr:cNvGrpSpPr>
          <a:grpSpLocks/>
        </xdr:cNvGrpSpPr>
      </xdr:nvGrpSpPr>
      <xdr:grpSpPr bwMode="auto">
        <a:xfrm>
          <a:off x="5997575" y="9363075"/>
          <a:ext cx="117475" cy="107950"/>
          <a:chOff x="5778500" y="10467975"/>
          <a:chExt cx="123825" cy="107950"/>
        </a:xfrm>
      </xdr:grpSpPr>
      <xdr:sp macro="" textlink="">
        <xdr:nvSpPr>
          <xdr:cNvPr id="38" name="Line 80">
            <a:extLst>
              <a:ext uri="{FF2B5EF4-FFF2-40B4-BE49-F238E27FC236}">
                <a16:creationId xmlns:a16="http://schemas.microsoft.com/office/drawing/2014/main" id="{00000000-0008-0000-0700-000026000000}"/>
              </a:ext>
            </a:extLst>
          </xdr:cNvPr>
          <xdr:cNvSpPr>
            <a:spLocks noChangeShapeType="1"/>
          </xdr:cNvSpPr>
        </xdr:nvSpPr>
        <xdr:spPr bwMode="auto">
          <a:xfrm>
            <a:off x="5778500" y="10467975"/>
            <a:ext cx="0" cy="984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 name="Line 81">
            <a:extLst>
              <a:ext uri="{FF2B5EF4-FFF2-40B4-BE49-F238E27FC236}">
                <a16:creationId xmlns:a16="http://schemas.microsoft.com/office/drawing/2014/main" id="{00000000-0008-0000-0700-000027000000}"/>
              </a:ext>
            </a:extLst>
          </xdr:cNvPr>
          <xdr:cNvSpPr>
            <a:spLocks noChangeShapeType="1"/>
          </xdr:cNvSpPr>
        </xdr:nvSpPr>
        <xdr:spPr bwMode="auto">
          <a:xfrm>
            <a:off x="5778500" y="10566400"/>
            <a:ext cx="123825" cy="95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46" name="Line 39">
          <a:extLst>
            <a:ext uri="{FF2B5EF4-FFF2-40B4-BE49-F238E27FC236}">
              <a16:creationId xmlns:a16="http://schemas.microsoft.com/office/drawing/2014/main" id="{00000000-0008-0000-0700-00002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 name="Line 40">
          <a:extLst>
            <a:ext uri="{FF2B5EF4-FFF2-40B4-BE49-F238E27FC236}">
              <a16:creationId xmlns:a16="http://schemas.microsoft.com/office/drawing/2014/main" id="{00000000-0008-0000-0700-00002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 name="Line 44">
          <a:extLst>
            <a:ext uri="{FF2B5EF4-FFF2-40B4-BE49-F238E27FC236}">
              <a16:creationId xmlns:a16="http://schemas.microsoft.com/office/drawing/2014/main" id="{00000000-0008-0000-0700-00003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 name="Line 45">
          <a:extLst>
            <a:ext uri="{FF2B5EF4-FFF2-40B4-BE49-F238E27FC236}">
              <a16:creationId xmlns:a16="http://schemas.microsoft.com/office/drawing/2014/main" id="{00000000-0008-0000-0700-00003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 name="Line 53">
          <a:extLst>
            <a:ext uri="{FF2B5EF4-FFF2-40B4-BE49-F238E27FC236}">
              <a16:creationId xmlns:a16="http://schemas.microsoft.com/office/drawing/2014/main" id="{00000000-0008-0000-0700-00003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 name="Line 54">
          <a:extLst>
            <a:ext uri="{FF2B5EF4-FFF2-40B4-BE49-F238E27FC236}">
              <a16:creationId xmlns:a16="http://schemas.microsoft.com/office/drawing/2014/main" id="{00000000-0008-0000-0700-00003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 name="Line 62">
          <a:extLst>
            <a:ext uri="{FF2B5EF4-FFF2-40B4-BE49-F238E27FC236}">
              <a16:creationId xmlns:a16="http://schemas.microsoft.com/office/drawing/2014/main" id="{00000000-0008-0000-0700-00003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 name="Line 63">
          <a:extLst>
            <a:ext uri="{FF2B5EF4-FFF2-40B4-BE49-F238E27FC236}">
              <a16:creationId xmlns:a16="http://schemas.microsoft.com/office/drawing/2014/main" id="{00000000-0008-0000-0700-00003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 name="Line 71">
          <a:extLst>
            <a:ext uri="{FF2B5EF4-FFF2-40B4-BE49-F238E27FC236}">
              <a16:creationId xmlns:a16="http://schemas.microsoft.com/office/drawing/2014/main" id="{00000000-0008-0000-0700-00003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 name="Line 72">
          <a:extLst>
            <a:ext uri="{FF2B5EF4-FFF2-40B4-BE49-F238E27FC236}">
              <a16:creationId xmlns:a16="http://schemas.microsoft.com/office/drawing/2014/main" id="{00000000-0008-0000-0700-00003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81</xdr:col>
      <xdr:colOff>0</xdr:colOff>
      <xdr:row>14</xdr:row>
      <xdr:rowOff>57150</xdr:rowOff>
    </xdr:from>
    <xdr:to>
      <xdr:col>91</xdr:col>
      <xdr:colOff>0</xdr:colOff>
      <xdr:row>17</xdr:row>
      <xdr:rowOff>0</xdr:rowOff>
    </xdr:to>
    <xdr:grpSp>
      <xdr:nvGrpSpPr>
        <xdr:cNvPr id="59" name="グループ化 1">
          <a:extLst>
            <a:ext uri="{FF2B5EF4-FFF2-40B4-BE49-F238E27FC236}">
              <a16:creationId xmlns:a16="http://schemas.microsoft.com/office/drawing/2014/main" id="{00000000-0008-0000-0700-00003B000000}"/>
            </a:ext>
          </a:extLst>
        </xdr:cNvPr>
        <xdr:cNvGrpSpPr>
          <a:grpSpLocks/>
        </xdr:cNvGrpSpPr>
      </xdr:nvGrpSpPr>
      <xdr:grpSpPr bwMode="auto">
        <a:xfrm>
          <a:off x="9982200" y="2470150"/>
          <a:ext cx="1333500" cy="247650"/>
          <a:chOff x="9715500" y="3148853"/>
          <a:chExt cx="1311088" cy="257735"/>
        </a:xfrm>
      </xdr:grpSpPr>
      <xdr:sp macro="" textlink="">
        <xdr:nvSpPr>
          <xdr:cNvPr id="60" name="Line 37">
            <a:extLst>
              <a:ext uri="{FF2B5EF4-FFF2-40B4-BE49-F238E27FC236}">
                <a16:creationId xmlns:a16="http://schemas.microsoft.com/office/drawing/2014/main" id="{00000000-0008-0000-0700-00003C000000}"/>
              </a:ext>
            </a:extLst>
          </xdr:cNvPr>
          <xdr:cNvSpPr>
            <a:spLocks noChangeShapeType="1"/>
          </xdr:cNvSpPr>
        </xdr:nvSpPr>
        <xdr:spPr bwMode="auto">
          <a:xfrm>
            <a:off x="9715500" y="3171265"/>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 name="Line 37">
            <a:extLst>
              <a:ext uri="{FF2B5EF4-FFF2-40B4-BE49-F238E27FC236}">
                <a16:creationId xmlns:a16="http://schemas.microsoft.com/office/drawing/2014/main" id="{00000000-0008-0000-0700-00003D000000}"/>
              </a:ext>
            </a:extLst>
          </xdr:cNvPr>
          <xdr:cNvSpPr>
            <a:spLocks noChangeShapeType="1"/>
          </xdr:cNvSpPr>
        </xdr:nvSpPr>
        <xdr:spPr bwMode="auto">
          <a:xfrm>
            <a:off x="10376647" y="3160060"/>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37">
            <a:extLst>
              <a:ext uri="{FF2B5EF4-FFF2-40B4-BE49-F238E27FC236}">
                <a16:creationId xmlns:a16="http://schemas.microsoft.com/office/drawing/2014/main" id="{00000000-0008-0000-0700-00003E000000}"/>
              </a:ext>
            </a:extLst>
          </xdr:cNvPr>
          <xdr:cNvSpPr>
            <a:spLocks noChangeShapeType="1"/>
          </xdr:cNvSpPr>
        </xdr:nvSpPr>
        <xdr:spPr bwMode="auto">
          <a:xfrm>
            <a:off x="11026588" y="3148853"/>
            <a:ext cx="0" cy="2353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86</xdr:col>
      <xdr:colOff>19050</xdr:colOff>
      <xdr:row>92</xdr:row>
      <xdr:rowOff>9525</xdr:rowOff>
    </xdr:from>
    <xdr:to>
      <xdr:col>86</xdr:col>
      <xdr:colOff>19050</xdr:colOff>
      <xdr:row>92</xdr:row>
      <xdr:rowOff>9525</xdr:rowOff>
    </xdr:to>
    <xdr:sp macro="" textlink="">
      <xdr:nvSpPr>
        <xdr:cNvPr id="66" name="Line 39">
          <a:extLst>
            <a:ext uri="{FF2B5EF4-FFF2-40B4-BE49-F238E27FC236}">
              <a16:creationId xmlns:a16="http://schemas.microsoft.com/office/drawing/2014/main" id="{00000000-0008-0000-0700-000042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7" name="Line 40">
          <a:extLst>
            <a:ext uri="{FF2B5EF4-FFF2-40B4-BE49-F238E27FC236}">
              <a16:creationId xmlns:a16="http://schemas.microsoft.com/office/drawing/2014/main" id="{00000000-0008-0000-0700-000043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8" name="Line 44">
          <a:extLst>
            <a:ext uri="{FF2B5EF4-FFF2-40B4-BE49-F238E27FC236}">
              <a16:creationId xmlns:a16="http://schemas.microsoft.com/office/drawing/2014/main" id="{00000000-0008-0000-0700-00004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69" name="Line 45">
          <a:extLst>
            <a:ext uri="{FF2B5EF4-FFF2-40B4-BE49-F238E27FC236}">
              <a16:creationId xmlns:a16="http://schemas.microsoft.com/office/drawing/2014/main" id="{00000000-0008-0000-0700-00004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0" name="Line 53">
          <a:extLst>
            <a:ext uri="{FF2B5EF4-FFF2-40B4-BE49-F238E27FC236}">
              <a16:creationId xmlns:a16="http://schemas.microsoft.com/office/drawing/2014/main" id="{00000000-0008-0000-0700-00004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1" name="Line 54">
          <a:extLst>
            <a:ext uri="{FF2B5EF4-FFF2-40B4-BE49-F238E27FC236}">
              <a16:creationId xmlns:a16="http://schemas.microsoft.com/office/drawing/2014/main" id="{00000000-0008-0000-0700-00004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2" name="Line 62">
          <a:extLst>
            <a:ext uri="{FF2B5EF4-FFF2-40B4-BE49-F238E27FC236}">
              <a16:creationId xmlns:a16="http://schemas.microsoft.com/office/drawing/2014/main" id="{00000000-0008-0000-0700-00004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3" name="Line 63">
          <a:extLst>
            <a:ext uri="{FF2B5EF4-FFF2-40B4-BE49-F238E27FC236}">
              <a16:creationId xmlns:a16="http://schemas.microsoft.com/office/drawing/2014/main" id="{00000000-0008-0000-0700-00004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4" name="Line 71">
          <a:extLst>
            <a:ext uri="{FF2B5EF4-FFF2-40B4-BE49-F238E27FC236}">
              <a16:creationId xmlns:a16="http://schemas.microsoft.com/office/drawing/2014/main" id="{00000000-0008-0000-0700-00004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75" name="Line 72">
          <a:extLst>
            <a:ext uri="{FF2B5EF4-FFF2-40B4-BE49-F238E27FC236}">
              <a16:creationId xmlns:a16="http://schemas.microsoft.com/office/drawing/2014/main" id="{00000000-0008-0000-0700-00004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79" name="Line 34">
          <a:extLst>
            <a:ext uri="{FF2B5EF4-FFF2-40B4-BE49-F238E27FC236}">
              <a16:creationId xmlns:a16="http://schemas.microsoft.com/office/drawing/2014/main" id="{00000000-0008-0000-0700-00004F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80" name="Line 35">
          <a:extLst>
            <a:ext uri="{FF2B5EF4-FFF2-40B4-BE49-F238E27FC236}">
              <a16:creationId xmlns:a16="http://schemas.microsoft.com/office/drawing/2014/main" id="{00000000-0008-0000-0700-000050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1" name="Line 39">
          <a:extLst>
            <a:ext uri="{FF2B5EF4-FFF2-40B4-BE49-F238E27FC236}">
              <a16:creationId xmlns:a16="http://schemas.microsoft.com/office/drawing/2014/main" id="{00000000-0008-0000-0700-00005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2" name="Line 40">
          <a:extLst>
            <a:ext uri="{FF2B5EF4-FFF2-40B4-BE49-F238E27FC236}">
              <a16:creationId xmlns:a16="http://schemas.microsoft.com/office/drawing/2014/main" id="{00000000-0008-0000-0700-00005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3" name="Line 44">
          <a:extLst>
            <a:ext uri="{FF2B5EF4-FFF2-40B4-BE49-F238E27FC236}">
              <a16:creationId xmlns:a16="http://schemas.microsoft.com/office/drawing/2014/main" id="{00000000-0008-0000-0700-00005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4" name="Line 45">
          <a:extLst>
            <a:ext uri="{FF2B5EF4-FFF2-40B4-BE49-F238E27FC236}">
              <a16:creationId xmlns:a16="http://schemas.microsoft.com/office/drawing/2014/main" id="{00000000-0008-0000-0700-00005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5" name="Line 53">
          <a:extLst>
            <a:ext uri="{FF2B5EF4-FFF2-40B4-BE49-F238E27FC236}">
              <a16:creationId xmlns:a16="http://schemas.microsoft.com/office/drawing/2014/main" id="{00000000-0008-0000-0700-00005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6" name="Line 54">
          <a:extLst>
            <a:ext uri="{FF2B5EF4-FFF2-40B4-BE49-F238E27FC236}">
              <a16:creationId xmlns:a16="http://schemas.microsoft.com/office/drawing/2014/main" id="{00000000-0008-0000-0700-00005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7" name="Line 62">
          <a:extLst>
            <a:ext uri="{FF2B5EF4-FFF2-40B4-BE49-F238E27FC236}">
              <a16:creationId xmlns:a16="http://schemas.microsoft.com/office/drawing/2014/main" id="{00000000-0008-0000-0700-00005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8" name="Line 63">
          <a:extLst>
            <a:ext uri="{FF2B5EF4-FFF2-40B4-BE49-F238E27FC236}">
              <a16:creationId xmlns:a16="http://schemas.microsoft.com/office/drawing/2014/main" id="{00000000-0008-0000-0700-00005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89" name="Line 71">
          <a:extLst>
            <a:ext uri="{FF2B5EF4-FFF2-40B4-BE49-F238E27FC236}">
              <a16:creationId xmlns:a16="http://schemas.microsoft.com/office/drawing/2014/main" id="{00000000-0008-0000-0700-00005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90" name="Line 72">
          <a:extLst>
            <a:ext uri="{FF2B5EF4-FFF2-40B4-BE49-F238E27FC236}">
              <a16:creationId xmlns:a16="http://schemas.microsoft.com/office/drawing/2014/main" id="{00000000-0008-0000-0700-00005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94" name="Line 4">
          <a:extLst>
            <a:ext uri="{FF2B5EF4-FFF2-40B4-BE49-F238E27FC236}">
              <a16:creationId xmlns:a16="http://schemas.microsoft.com/office/drawing/2014/main" id="{00000000-0008-0000-0700-00005E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95" name="Line 5">
          <a:extLst>
            <a:ext uri="{FF2B5EF4-FFF2-40B4-BE49-F238E27FC236}">
              <a16:creationId xmlns:a16="http://schemas.microsoft.com/office/drawing/2014/main" id="{00000000-0008-0000-0700-00005F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96" name="Line 6">
          <a:extLst>
            <a:ext uri="{FF2B5EF4-FFF2-40B4-BE49-F238E27FC236}">
              <a16:creationId xmlns:a16="http://schemas.microsoft.com/office/drawing/2014/main" id="{00000000-0008-0000-0700-000060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97" name="Line 7">
          <a:extLst>
            <a:ext uri="{FF2B5EF4-FFF2-40B4-BE49-F238E27FC236}">
              <a16:creationId xmlns:a16="http://schemas.microsoft.com/office/drawing/2014/main" id="{00000000-0008-0000-0700-000061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98" name="Line 8">
          <a:extLst>
            <a:ext uri="{FF2B5EF4-FFF2-40B4-BE49-F238E27FC236}">
              <a16:creationId xmlns:a16="http://schemas.microsoft.com/office/drawing/2014/main" id="{00000000-0008-0000-0700-000062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99" name="Line 11">
          <a:extLst>
            <a:ext uri="{FF2B5EF4-FFF2-40B4-BE49-F238E27FC236}">
              <a16:creationId xmlns:a16="http://schemas.microsoft.com/office/drawing/2014/main" id="{00000000-0008-0000-0700-000063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00" name="Line 12">
          <a:extLst>
            <a:ext uri="{FF2B5EF4-FFF2-40B4-BE49-F238E27FC236}">
              <a16:creationId xmlns:a16="http://schemas.microsoft.com/office/drawing/2014/main" id="{00000000-0008-0000-0700-000064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01" name="Line 13">
          <a:extLst>
            <a:ext uri="{FF2B5EF4-FFF2-40B4-BE49-F238E27FC236}">
              <a16:creationId xmlns:a16="http://schemas.microsoft.com/office/drawing/2014/main" id="{00000000-0008-0000-0700-000065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02" name="Line 14">
          <a:extLst>
            <a:ext uri="{FF2B5EF4-FFF2-40B4-BE49-F238E27FC236}">
              <a16:creationId xmlns:a16="http://schemas.microsoft.com/office/drawing/2014/main" id="{00000000-0008-0000-0700-000066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03" name="Line 15">
          <a:extLst>
            <a:ext uri="{FF2B5EF4-FFF2-40B4-BE49-F238E27FC236}">
              <a16:creationId xmlns:a16="http://schemas.microsoft.com/office/drawing/2014/main" id="{00000000-0008-0000-0700-000067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04" name="Line 16">
          <a:extLst>
            <a:ext uri="{FF2B5EF4-FFF2-40B4-BE49-F238E27FC236}">
              <a16:creationId xmlns:a16="http://schemas.microsoft.com/office/drawing/2014/main" id="{00000000-0008-0000-0700-000068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5" name="Line 34">
          <a:extLst>
            <a:ext uri="{FF2B5EF4-FFF2-40B4-BE49-F238E27FC236}">
              <a16:creationId xmlns:a16="http://schemas.microsoft.com/office/drawing/2014/main" id="{00000000-0008-0000-0700-000069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06" name="Line 35">
          <a:extLst>
            <a:ext uri="{FF2B5EF4-FFF2-40B4-BE49-F238E27FC236}">
              <a16:creationId xmlns:a16="http://schemas.microsoft.com/office/drawing/2014/main" id="{00000000-0008-0000-0700-00006A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7" name="Line 39">
          <a:extLst>
            <a:ext uri="{FF2B5EF4-FFF2-40B4-BE49-F238E27FC236}">
              <a16:creationId xmlns:a16="http://schemas.microsoft.com/office/drawing/2014/main" id="{00000000-0008-0000-0700-00006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8" name="Line 40">
          <a:extLst>
            <a:ext uri="{FF2B5EF4-FFF2-40B4-BE49-F238E27FC236}">
              <a16:creationId xmlns:a16="http://schemas.microsoft.com/office/drawing/2014/main" id="{00000000-0008-0000-0700-00006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09" name="Line 44">
          <a:extLst>
            <a:ext uri="{FF2B5EF4-FFF2-40B4-BE49-F238E27FC236}">
              <a16:creationId xmlns:a16="http://schemas.microsoft.com/office/drawing/2014/main" id="{00000000-0008-0000-0700-00006D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0" name="Line 45">
          <a:extLst>
            <a:ext uri="{FF2B5EF4-FFF2-40B4-BE49-F238E27FC236}">
              <a16:creationId xmlns:a16="http://schemas.microsoft.com/office/drawing/2014/main" id="{00000000-0008-0000-0700-00006E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1" name="Line 53">
          <a:extLst>
            <a:ext uri="{FF2B5EF4-FFF2-40B4-BE49-F238E27FC236}">
              <a16:creationId xmlns:a16="http://schemas.microsoft.com/office/drawing/2014/main" id="{00000000-0008-0000-0700-00006F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2" name="Line 54">
          <a:extLst>
            <a:ext uri="{FF2B5EF4-FFF2-40B4-BE49-F238E27FC236}">
              <a16:creationId xmlns:a16="http://schemas.microsoft.com/office/drawing/2014/main" id="{00000000-0008-0000-0700-000070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3" name="Line 62">
          <a:extLst>
            <a:ext uri="{FF2B5EF4-FFF2-40B4-BE49-F238E27FC236}">
              <a16:creationId xmlns:a16="http://schemas.microsoft.com/office/drawing/2014/main" id="{00000000-0008-0000-0700-000071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4" name="Line 63">
          <a:extLst>
            <a:ext uri="{FF2B5EF4-FFF2-40B4-BE49-F238E27FC236}">
              <a16:creationId xmlns:a16="http://schemas.microsoft.com/office/drawing/2014/main" id="{00000000-0008-0000-0700-000072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5" name="Line 71">
          <a:extLst>
            <a:ext uri="{FF2B5EF4-FFF2-40B4-BE49-F238E27FC236}">
              <a16:creationId xmlns:a16="http://schemas.microsoft.com/office/drawing/2014/main" id="{00000000-0008-0000-0700-00007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16" name="Line 72">
          <a:extLst>
            <a:ext uri="{FF2B5EF4-FFF2-40B4-BE49-F238E27FC236}">
              <a16:creationId xmlns:a16="http://schemas.microsoft.com/office/drawing/2014/main" id="{00000000-0008-0000-0700-00007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7" name="Line 39">
          <a:extLst>
            <a:ext uri="{FF2B5EF4-FFF2-40B4-BE49-F238E27FC236}">
              <a16:creationId xmlns:a16="http://schemas.microsoft.com/office/drawing/2014/main" id="{00000000-0008-0000-0700-00007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8" name="Line 40">
          <a:extLst>
            <a:ext uri="{FF2B5EF4-FFF2-40B4-BE49-F238E27FC236}">
              <a16:creationId xmlns:a16="http://schemas.microsoft.com/office/drawing/2014/main" id="{00000000-0008-0000-0700-00007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19" name="Line 44">
          <a:extLst>
            <a:ext uri="{FF2B5EF4-FFF2-40B4-BE49-F238E27FC236}">
              <a16:creationId xmlns:a16="http://schemas.microsoft.com/office/drawing/2014/main" id="{00000000-0008-0000-0700-000077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0" name="Line 45">
          <a:extLst>
            <a:ext uri="{FF2B5EF4-FFF2-40B4-BE49-F238E27FC236}">
              <a16:creationId xmlns:a16="http://schemas.microsoft.com/office/drawing/2014/main" id="{00000000-0008-0000-0700-00007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1" name="Line 53">
          <a:extLst>
            <a:ext uri="{FF2B5EF4-FFF2-40B4-BE49-F238E27FC236}">
              <a16:creationId xmlns:a16="http://schemas.microsoft.com/office/drawing/2014/main" id="{00000000-0008-0000-0700-00007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2" name="Line 54">
          <a:extLst>
            <a:ext uri="{FF2B5EF4-FFF2-40B4-BE49-F238E27FC236}">
              <a16:creationId xmlns:a16="http://schemas.microsoft.com/office/drawing/2014/main" id="{00000000-0008-0000-0700-00007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3" name="Line 62">
          <a:extLst>
            <a:ext uri="{FF2B5EF4-FFF2-40B4-BE49-F238E27FC236}">
              <a16:creationId xmlns:a16="http://schemas.microsoft.com/office/drawing/2014/main" id="{00000000-0008-0000-0700-00007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4" name="Line 63">
          <a:extLst>
            <a:ext uri="{FF2B5EF4-FFF2-40B4-BE49-F238E27FC236}">
              <a16:creationId xmlns:a16="http://schemas.microsoft.com/office/drawing/2014/main" id="{00000000-0008-0000-0700-00007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5" name="Line 71">
          <a:extLst>
            <a:ext uri="{FF2B5EF4-FFF2-40B4-BE49-F238E27FC236}">
              <a16:creationId xmlns:a16="http://schemas.microsoft.com/office/drawing/2014/main" id="{00000000-0008-0000-0700-00007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26" name="Line 72">
          <a:extLst>
            <a:ext uri="{FF2B5EF4-FFF2-40B4-BE49-F238E27FC236}">
              <a16:creationId xmlns:a16="http://schemas.microsoft.com/office/drawing/2014/main" id="{00000000-0008-0000-0700-00007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6" name="Line 39">
          <a:extLst>
            <a:ext uri="{FF2B5EF4-FFF2-40B4-BE49-F238E27FC236}">
              <a16:creationId xmlns:a16="http://schemas.microsoft.com/office/drawing/2014/main" id="{00000000-0008-0000-0700-00008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7" name="Line 40">
          <a:extLst>
            <a:ext uri="{FF2B5EF4-FFF2-40B4-BE49-F238E27FC236}">
              <a16:creationId xmlns:a16="http://schemas.microsoft.com/office/drawing/2014/main" id="{00000000-0008-0000-0700-00008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8" name="Line 44">
          <a:extLst>
            <a:ext uri="{FF2B5EF4-FFF2-40B4-BE49-F238E27FC236}">
              <a16:creationId xmlns:a16="http://schemas.microsoft.com/office/drawing/2014/main" id="{00000000-0008-0000-0700-00008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39" name="Line 45">
          <a:extLst>
            <a:ext uri="{FF2B5EF4-FFF2-40B4-BE49-F238E27FC236}">
              <a16:creationId xmlns:a16="http://schemas.microsoft.com/office/drawing/2014/main" id="{00000000-0008-0000-0700-00008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0" name="Line 53">
          <a:extLst>
            <a:ext uri="{FF2B5EF4-FFF2-40B4-BE49-F238E27FC236}">
              <a16:creationId xmlns:a16="http://schemas.microsoft.com/office/drawing/2014/main" id="{00000000-0008-0000-0700-00008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1" name="Line 54">
          <a:extLst>
            <a:ext uri="{FF2B5EF4-FFF2-40B4-BE49-F238E27FC236}">
              <a16:creationId xmlns:a16="http://schemas.microsoft.com/office/drawing/2014/main" id="{00000000-0008-0000-0700-00008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2" name="Line 62">
          <a:extLst>
            <a:ext uri="{FF2B5EF4-FFF2-40B4-BE49-F238E27FC236}">
              <a16:creationId xmlns:a16="http://schemas.microsoft.com/office/drawing/2014/main" id="{00000000-0008-0000-0700-00008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3" name="Line 63">
          <a:extLst>
            <a:ext uri="{FF2B5EF4-FFF2-40B4-BE49-F238E27FC236}">
              <a16:creationId xmlns:a16="http://schemas.microsoft.com/office/drawing/2014/main" id="{00000000-0008-0000-0700-00008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4" name="Line 71">
          <a:extLst>
            <a:ext uri="{FF2B5EF4-FFF2-40B4-BE49-F238E27FC236}">
              <a16:creationId xmlns:a16="http://schemas.microsoft.com/office/drawing/2014/main" id="{00000000-0008-0000-0700-00009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45" name="Line 72">
          <a:extLst>
            <a:ext uri="{FF2B5EF4-FFF2-40B4-BE49-F238E27FC236}">
              <a16:creationId xmlns:a16="http://schemas.microsoft.com/office/drawing/2014/main" id="{00000000-0008-0000-0700-00009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2" name="Line 39">
          <a:extLst>
            <a:ext uri="{FF2B5EF4-FFF2-40B4-BE49-F238E27FC236}">
              <a16:creationId xmlns:a16="http://schemas.microsoft.com/office/drawing/2014/main" id="{00000000-0008-0000-0700-000098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3" name="Line 40">
          <a:extLst>
            <a:ext uri="{FF2B5EF4-FFF2-40B4-BE49-F238E27FC236}">
              <a16:creationId xmlns:a16="http://schemas.microsoft.com/office/drawing/2014/main" id="{00000000-0008-0000-0700-00009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4" name="Line 44">
          <a:extLst>
            <a:ext uri="{FF2B5EF4-FFF2-40B4-BE49-F238E27FC236}">
              <a16:creationId xmlns:a16="http://schemas.microsoft.com/office/drawing/2014/main" id="{00000000-0008-0000-0700-00009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5" name="Line 45">
          <a:extLst>
            <a:ext uri="{FF2B5EF4-FFF2-40B4-BE49-F238E27FC236}">
              <a16:creationId xmlns:a16="http://schemas.microsoft.com/office/drawing/2014/main" id="{00000000-0008-0000-0700-00009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6" name="Line 53">
          <a:extLst>
            <a:ext uri="{FF2B5EF4-FFF2-40B4-BE49-F238E27FC236}">
              <a16:creationId xmlns:a16="http://schemas.microsoft.com/office/drawing/2014/main" id="{00000000-0008-0000-0700-00009C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7" name="Line 54">
          <a:extLst>
            <a:ext uri="{FF2B5EF4-FFF2-40B4-BE49-F238E27FC236}">
              <a16:creationId xmlns:a16="http://schemas.microsoft.com/office/drawing/2014/main" id="{00000000-0008-0000-0700-00009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8" name="Line 62">
          <a:extLst>
            <a:ext uri="{FF2B5EF4-FFF2-40B4-BE49-F238E27FC236}">
              <a16:creationId xmlns:a16="http://schemas.microsoft.com/office/drawing/2014/main" id="{00000000-0008-0000-0700-00009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59" name="Line 63">
          <a:extLst>
            <a:ext uri="{FF2B5EF4-FFF2-40B4-BE49-F238E27FC236}">
              <a16:creationId xmlns:a16="http://schemas.microsoft.com/office/drawing/2014/main" id="{00000000-0008-0000-0700-00009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0" name="Line 71">
          <a:extLst>
            <a:ext uri="{FF2B5EF4-FFF2-40B4-BE49-F238E27FC236}">
              <a16:creationId xmlns:a16="http://schemas.microsoft.com/office/drawing/2014/main" id="{00000000-0008-0000-0700-0000A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61" name="Line 72">
          <a:extLst>
            <a:ext uri="{FF2B5EF4-FFF2-40B4-BE49-F238E27FC236}">
              <a16:creationId xmlns:a16="http://schemas.microsoft.com/office/drawing/2014/main" id="{00000000-0008-0000-0700-0000A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0</xdr:colOff>
      <xdr:row>102</xdr:row>
      <xdr:rowOff>0</xdr:rowOff>
    </xdr:from>
    <xdr:to>
      <xdr:col>86</xdr:col>
      <xdr:colOff>0</xdr:colOff>
      <xdr:row>102</xdr:row>
      <xdr:rowOff>0</xdr:rowOff>
    </xdr:to>
    <xdr:sp macro="" textlink="">
      <xdr:nvSpPr>
        <xdr:cNvPr id="166" name="Line 4">
          <a:extLst>
            <a:ext uri="{FF2B5EF4-FFF2-40B4-BE49-F238E27FC236}">
              <a16:creationId xmlns:a16="http://schemas.microsoft.com/office/drawing/2014/main" id="{00000000-0008-0000-0700-0000A6000000}"/>
            </a:ext>
          </a:extLst>
        </xdr:cNvPr>
        <xdr:cNvSpPr>
          <a:spLocks noChangeShapeType="1"/>
        </xdr:cNvSpPr>
      </xdr:nvSpPr>
      <xdr:spPr bwMode="auto">
        <a:xfrm>
          <a:off x="10458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0</xdr:colOff>
      <xdr:row>102</xdr:row>
      <xdr:rowOff>0</xdr:rowOff>
    </xdr:from>
    <xdr:to>
      <xdr:col>88</xdr:col>
      <xdr:colOff>0</xdr:colOff>
      <xdr:row>102</xdr:row>
      <xdr:rowOff>0</xdr:rowOff>
    </xdr:to>
    <xdr:sp macro="" textlink="">
      <xdr:nvSpPr>
        <xdr:cNvPr id="167" name="Line 5">
          <a:extLst>
            <a:ext uri="{FF2B5EF4-FFF2-40B4-BE49-F238E27FC236}">
              <a16:creationId xmlns:a16="http://schemas.microsoft.com/office/drawing/2014/main" id="{00000000-0008-0000-0700-0000A7000000}"/>
            </a:ext>
          </a:extLst>
        </xdr:cNvPr>
        <xdr:cNvSpPr>
          <a:spLocks noChangeShapeType="1"/>
        </xdr:cNvSpPr>
      </xdr:nvSpPr>
      <xdr:spPr bwMode="auto">
        <a:xfrm>
          <a:off x="107156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0</xdr:colOff>
      <xdr:row>102</xdr:row>
      <xdr:rowOff>0</xdr:rowOff>
    </xdr:from>
    <xdr:to>
      <xdr:col>90</xdr:col>
      <xdr:colOff>0</xdr:colOff>
      <xdr:row>102</xdr:row>
      <xdr:rowOff>0</xdr:rowOff>
    </xdr:to>
    <xdr:sp macro="" textlink="">
      <xdr:nvSpPr>
        <xdr:cNvPr id="168" name="Line 6">
          <a:extLst>
            <a:ext uri="{FF2B5EF4-FFF2-40B4-BE49-F238E27FC236}">
              <a16:creationId xmlns:a16="http://schemas.microsoft.com/office/drawing/2014/main" id="{00000000-0008-0000-0700-0000A8000000}"/>
            </a:ext>
          </a:extLst>
        </xdr:cNvPr>
        <xdr:cNvSpPr>
          <a:spLocks noChangeShapeType="1"/>
        </xdr:cNvSpPr>
      </xdr:nvSpPr>
      <xdr:spPr bwMode="auto">
        <a:xfrm>
          <a:off x="10963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0</xdr:colOff>
      <xdr:row>102</xdr:row>
      <xdr:rowOff>0</xdr:rowOff>
    </xdr:from>
    <xdr:to>
      <xdr:col>92</xdr:col>
      <xdr:colOff>0</xdr:colOff>
      <xdr:row>102</xdr:row>
      <xdr:rowOff>0</xdr:rowOff>
    </xdr:to>
    <xdr:sp macro="" textlink="">
      <xdr:nvSpPr>
        <xdr:cNvPr id="169" name="Line 7">
          <a:extLst>
            <a:ext uri="{FF2B5EF4-FFF2-40B4-BE49-F238E27FC236}">
              <a16:creationId xmlns:a16="http://schemas.microsoft.com/office/drawing/2014/main" id="{00000000-0008-0000-0700-0000A9000000}"/>
            </a:ext>
          </a:extLst>
        </xdr:cNvPr>
        <xdr:cNvSpPr>
          <a:spLocks noChangeShapeType="1"/>
        </xdr:cNvSpPr>
      </xdr:nvSpPr>
      <xdr:spPr bwMode="auto">
        <a:xfrm>
          <a:off x="112395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94</xdr:col>
      <xdr:colOff>0</xdr:colOff>
      <xdr:row>102</xdr:row>
      <xdr:rowOff>0</xdr:rowOff>
    </xdr:from>
    <xdr:to>
      <xdr:col>94</xdr:col>
      <xdr:colOff>0</xdr:colOff>
      <xdr:row>102</xdr:row>
      <xdr:rowOff>0</xdr:rowOff>
    </xdr:to>
    <xdr:sp macro="" textlink="">
      <xdr:nvSpPr>
        <xdr:cNvPr id="170" name="Line 8">
          <a:extLst>
            <a:ext uri="{FF2B5EF4-FFF2-40B4-BE49-F238E27FC236}">
              <a16:creationId xmlns:a16="http://schemas.microsoft.com/office/drawing/2014/main" id="{00000000-0008-0000-0700-0000AA000000}"/>
            </a:ext>
          </a:extLst>
        </xdr:cNvPr>
        <xdr:cNvSpPr>
          <a:spLocks noChangeShapeType="1"/>
        </xdr:cNvSpPr>
      </xdr:nvSpPr>
      <xdr:spPr bwMode="auto">
        <a:xfrm>
          <a:off x="114871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84</xdr:col>
      <xdr:colOff>0</xdr:colOff>
      <xdr:row>102</xdr:row>
      <xdr:rowOff>0</xdr:rowOff>
    </xdr:from>
    <xdr:to>
      <xdr:col>84</xdr:col>
      <xdr:colOff>0</xdr:colOff>
      <xdr:row>102</xdr:row>
      <xdr:rowOff>0</xdr:rowOff>
    </xdr:to>
    <xdr:sp macro="" textlink="">
      <xdr:nvSpPr>
        <xdr:cNvPr id="171" name="Line 11">
          <a:extLst>
            <a:ext uri="{FF2B5EF4-FFF2-40B4-BE49-F238E27FC236}">
              <a16:creationId xmlns:a16="http://schemas.microsoft.com/office/drawing/2014/main" id="{00000000-0008-0000-0700-0000AB000000}"/>
            </a:ext>
          </a:extLst>
        </xdr:cNvPr>
        <xdr:cNvSpPr>
          <a:spLocks noChangeShapeType="1"/>
        </xdr:cNvSpPr>
      </xdr:nvSpPr>
      <xdr:spPr bwMode="auto">
        <a:xfrm>
          <a:off x="101822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87</xdr:col>
      <xdr:colOff>0</xdr:colOff>
      <xdr:row>102</xdr:row>
      <xdr:rowOff>0</xdr:rowOff>
    </xdr:from>
    <xdr:to>
      <xdr:col>87</xdr:col>
      <xdr:colOff>0</xdr:colOff>
      <xdr:row>102</xdr:row>
      <xdr:rowOff>0</xdr:rowOff>
    </xdr:to>
    <xdr:sp macro="" textlink="">
      <xdr:nvSpPr>
        <xdr:cNvPr id="172" name="Line 12">
          <a:extLst>
            <a:ext uri="{FF2B5EF4-FFF2-40B4-BE49-F238E27FC236}">
              <a16:creationId xmlns:a16="http://schemas.microsoft.com/office/drawing/2014/main" id="{00000000-0008-0000-0700-0000AC000000}"/>
            </a:ext>
          </a:extLst>
        </xdr:cNvPr>
        <xdr:cNvSpPr>
          <a:spLocks noChangeShapeType="1"/>
        </xdr:cNvSpPr>
      </xdr:nvSpPr>
      <xdr:spPr bwMode="auto">
        <a:xfrm>
          <a:off x="105822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0</xdr:colOff>
      <xdr:row>102</xdr:row>
      <xdr:rowOff>0</xdr:rowOff>
    </xdr:from>
    <xdr:to>
      <xdr:col>89</xdr:col>
      <xdr:colOff>0</xdr:colOff>
      <xdr:row>102</xdr:row>
      <xdr:rowOff>0</xdr:rowOff>
    </xdr:to>
    <xdr:sp macro="" textlink="">
      <xdr:nvSpPr>
        <xdr:cNvPr id="173" name="Line 13">
          <a:extLst>
            <a:ext uri="{FF2B5EF4-FFF2-40B4-BE49-F238E27FC236}">
              <a16:creationId xmlns:a16="http://schemas.microsoft.com/office/drawing/2014/main" id="{00000000-0008-0000-0700-0000AD000000}"/>
            </a:ext>
          </a:extLst>
        </xdr:cNvPr>
        <xdr:cNvSpPr>
          <a:spLocks noChangeShapeType="1"/>
        </xdr:cNvSpPr>
      </xdr:nvSpPr>
      <xdr:spPr bwMode="auto">
        <a:xfrm>
          <a:off x="1083945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102</xdr:row>
      <xdr:rowOff>0</xdr:rowOff>
    </xdr:from>
    <xdr:to>
      <xdr:col>95</xdr:col>
      <xdr:colOff>0</xdr:colOff>
      <xdr:row>102</xdr:row>
      <xdr:rowOff>0</xdr:rowOff>
    </xdr:to>
    <xdr:sp macro="" textlink="">
      <xdr:nvSpPr>
        <xdr:cNvPr id="174" name="Line 14">
          <a:extLst>
            <a:ext uri="{FF2B5EF4-FFF2-40B4-BE49-F238E27FC236}">
              <a16:creationId xmlns:a16="http://schemas.microsoft.com/office/drawing/2014/main" id="{00000000-0008-0000-0700-0000AE000000}"/>
            </a:ext>
          </a:extLst>
        </xdr:cNvPr>
        <xdr:cNvSpPr>
          <a:spLocks noChangeShapeType="1"/>
        </xdr:cNvSpPr>
      </xdr:nvSpPr>
      <xdr:spPr bwMode="auto">
        <a:xfrm>
          <a:off x="1161097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102</xdr:row>
      <xdr:rowOff>0</xdr:rowOff>
    </xdr:from>
    <xdr:to>
      <xdr:col>91</xdr:col>
      <xdr:colOff>0</xdr:colOff>
      <xdr:row>102</xdr:row>
      <xdr:rowOff>0</xdr:rowOff>
    </xdr:to>
    <xdr:sp macro="" textlink="">
      <xdr:nvSpPr>
        <xdr:cNvPr id="175" name="Line 15">
          <a:extLst>
            <a:ext uri="{FF2B5EF4-FFF2-40B4-BE49-F238E27FC236}">
              <a16:creationId xmlns:a16="http://schemas.microsoft.com/office/drawing/2014/main" id="{00000000-0008-0000-0700-0000AF000000}"/>
            </a:ext>
          </a:extLst>
        </xdr:cNvPr>
        <xdr:cNvSpPr>
          <a:spLocks noChangeShapeType="1"/>
        </xdr:cNvSpPr>
      </xdr:nvSpPr>
      <xdr:spPr bwMode="auto">
        <a:xfrm>
          <a:off x="11087100"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102</xdr:row>
      <xdr:rowOff>0</xdr:rowOff>
    </xdr:from>
    <xdr:to>
      <xdr:col>93</xdr:col>
      <xdr:colOff>0</xdr:colOff>
      <xdr:row>102</xdr:row>
      <xdr:rowOff>0</xdr:rowOff>
    </xdr:to>
    <xdr:sp macro="" textlink="">
      <xdr:nvSpPr>
        <xdr:cNvPr id="176" name="Line 16">
          <a:extLst>
            <a:ext uri="{FF2B5EF4-FFF2-40B4-BE49-F238E27FC236}">
              <a16:creationId xmlns:a16="http://schemas.microsoft.com/office/drawing/2014/main" id="{00000000-0008-0000-0700-0000B0000000}"/>
            </a:ext>
          </a:extLst>
        </xdr:cNvPr>
        <xdr:cNvSpPr>
          <a:spLocks noChangeShapeType="1"/>
        </xdr:cNvSpPr>
      </xdr:nvSpPr>
      <xdr:spPr bwMode="auto">
        <a:xfrm>
          <a:off x="11363325" y="1684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7" name="Line 34">
          <a:extLst>
            <a:ext uri="{FF2B5EF4-FFF2-40B4-BE49-F238E27FC236}">
              <a16:creationId xmlns:a16="http://schemas.microsoft.com/office/drawing/2014/main" id="{00000000-0008-0000-0700-0000B1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17</xdr:row>
      <xdr:rowOff>9525</xdr:rowOff>
    </xdr:from>
    <xdr:to>
      <xdr:col>86</xdr:col>
      <xdr:colOff>19050</xdr:colOff>
      <xdr:row>17</xdr:row>
      <xdr:rowOff>9525</xdr:rowOff>
    </xdr:to>
    <xdr:sp macro="" textlink="">
      <xdr:nvSpPr>
        <xdr:cNvPr id="178" name="Line 35">
          <a:extLst>
            <a:ext uri="{FF2B5EF4-FFF2-40B4-BE49-F238E27FC236}">
              <a16:creationId xmlns:a16="http://schemas.microsoft.com/office/drawing/2014/main" id="{00000000-0008-0000-0700-0000B2000000}"/>
            </a:ext>
          </a:extLst>
        </xdr:cNvPr>
        <xdr:cNvSpPr>
          <a:spLocks noChangeShapeType="1"/>
        </xdr:cNvSpPr>
      </xdr:nvSpPr>
      <xdr:spPr bwMode="auto">
        <a:xfrm>
          <a:off x="10477500" y="3400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79" name="Line 39">
          <a:extLst>
            <a:ext uri="{FF2B5EF4-FFF2-40B4-BE49-F238E27FC236}">
              <a16:creationId xmlns:a16="http://schemas.microsoft.com/office/drawing/2014/main" id="{00000000-0008-0000-0700-0000B3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0" name="Line 40">
          <a:extLst>
            <a:ext uri="{FF2B5EF4-FFF2-40B4-BE49-F238E27FC236}">
              <a16:creationId xmlns:a16="http://schemas.microsoft.com/office/drawing/2014/main" id="{00000000-0008-0000-0700-0000B4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1" name="Line 44">
          <a:extLst>
            <a:ext uri="{FF2B5EF4-FFF2-40B4-BE49-F238E27FC236}">
              <a16:creationId xmlns:a16="http://schemas.microsoft.com/office/drawing/2014/main" id="{00000000-0008-0000-0700-0000B5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2" name="Line 45">
          <a:extLst>
            <a:ext uri="{FF2B5EF4-FFF2-40B4-BE49-F238E27FC236}">
              <a16:creationId xmlns:a16="http://schemas.microsoft.com/office/drawing/2014/main" id="{00000000-0008-0000-0700-0000B6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3" name="Line 53">
          <a:extLst>
            <a:ext uri="{FF2B5EF4-FFF2-40B4-BE49-F238E27FC236}">
              <a16:creationId xmlns:a16="http://schemas.microsoft.com/office/drawing/2014/main" id="{00000000-0008-0000-0700-0000B7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4" name="Line 54">
          <a:extLst>
            <a:ext uri="{FF2B5EF4-FFF2-40B4-BE49-F238E27FC236}">
              <a16:creationId xmlns:a16="http://schemas.microsoft.com/office/drawing/2014/main" id="{00000000-0008-0000-0700-0000B8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5" name="Line 62">
          <a:extLst>
            <a:ext uri="{FF2B5EF4-FFF2-40B4-BE49-F238E27FC236}">
              <a16:creationId xmlns:a16="http://schemas.microsoft.com/office/drawing/2014/main" id="{00000000-0008-0000-0700-0000B9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6" name="Line 63">
          <a:extLst>
            <a:ext uri="{FF2B5EF4-FFF2-40B4-BE49-F238E27FC236}">
              <a16:creationId xmlns:a16="http://schemas.microsoft.com/office/drawing/2014/main" id="{00000000-0008-0000-0700-0000BA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7" name="Line 71">
          <a:extLst>
            <a:ext uri="{FF2B5EF4-FFF2-40B4-BE49-F238E27FC236}">
              <a16:creationId xmlns:a16="http://schemas.microsoft.com/office/drawing/2014/main" id="{00000000-0008-0000-0700-0000BB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51</xdr:row>
      <xdr:rowOff>9525</xdr:rowOff>
    </xdr:from>
    <xdr:to>
      <xdr:col>86</xdr:col>
      <xdr:colOff>19050</xdr:colOff>
      <xdr:row>51</xdr:row>
      <xdr:rowOff>9525</xdr:rowOff>
    </xdr:to>
    <xdr:sp macro="" textlink="">
      <xdr:nvSpPr>
        <xdr:cNvPr id="188" name="Line 72">
          <a:extLst>
            <a:ext uri="{FF2B5EF4-FFF2-40B4-BE49-F238E27FC236}">
              <a16:creationId xmlns:a16="http://schemas.microsoft.com/office/drawing/2014/main" id="{00000000-0008-0000-0700-0000BC000000}"/>
            </a:ext>
          </a:extLst>
        </xdr:cNvPr>
        <xdr:cNvSpPr>
          <a:spLocks noChangeShapeType="1"/>
        </xdr:cNvSpPr>
      </xdr:nvSpPr>
      <xdr:spPr bwMode="auto">
        <a:xfrm>
          <a:off x="10477500" y="767715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89" name="Line 39">
          <a:extLst>
            <a:ext uri="{FF2B5EF4-FFF2-40B4-BE49-F238E27FC236}">
              <a16:creationId xmlns:a16="http://schemas.microsoft.com/office/drawing/2014/main" id="{00000000-0008-0000-0700-0000BD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0" name="Line 40">
          <a:extLst>
            <a:ext uri="{FF2B5EF4-FFF2-40B4-BE49-F238E27FC236}">
              <a16:creationId xmlns:a16="http://schemas.microsoft.com/office/drawing/2014/main" id="{00000000-0008-0000-0700-0000B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1" name="Line 44">
          <a:extLst>
            <a:ext uri="{FF2B5EF4-FFF2-40B4-BE49-F238E27FC236}">
              <a16:creationId xmlns:a16="http://schemas.microsoft.com/office/drawing/2014/main" id="{00000000-0008-0000-0700-0000B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2" name="Line 45">
          <a:extLst>
            <a:ext uri="{FF2B5EF4-FFF2-40B4-BE49-F238E27FC236}">
              <a16:creationId xmlns:a16="http://schemas.microsoft.com/office/drawing/2014/main" id="{00000000-0008-0000-0700-0000C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6" name="Line 53">
          <a:extLst>
            <a:ext uri="{FF2B5EF4-FFF2-40B4-BE49-F238E27FC236}">
              <a16:creationId xmlns:a16="http://schemas.microsoft.com/office/drawing/2014/main" id="{00000000-0008-0000-0700-0000C4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197" name="Line 54">
          <a:extLst>
            <a:ext uri="{FF2B5EF4-FFF2-40B4-BE49-F238E27FC236}">
              <a16:creationId xmlns:a16="http://schemas.microsoft.com/office/drawing/2014/main" id="{00000000-0008-0000-0700-0000C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1" name="Line 62">
          <a:extLst>
            <a:ext uri="{FF2B5EF4-FFF2-40B4-BE49-F238E27FC236}">
              <a16:creationId xmlns:a16="http://schemas.microsoft.com/office/drawing/2014/main" id="{00000000-0008-0000-0700-0000C9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2" name="Line 63">
          <a:extLst>
            <a:ext uri="{FF2B5EF4-FFF2-40B4-BE49-F238E27FC236}">
              <a16:creationId xmlns:a16="http://schemas.microsoft.com/office/drawing/2014/main" id="{00000000-0008-0000-0700-0000C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6" name="Line 71">
          <a:extLst>
            <a:ext uri="{FF2B5EF4-FFF2-40B4-BE49-F238E27FC236}">
              <a16:creationId xmlns:a16="http://schemas.microsoft.com/office/drawing/2014/main" id="{00000000-0008-0000-0700-0000C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07" name="Line 72">
          <a:extLst>
            <a:ext uri="{FF2B5EF4-FFF2-40B4-BE49-F238E27FC236}">
              <a16:creationId xmlns:a16="http://schemas.microsoft.com/office/drawing/2014/main" id="{00000000-0008-0000-0700-0000C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2" name="Line 39">
          <a:extLst>
            <a:ext uri="{FF2B5EF4-FFF2-40B4-BE49-F238E27FC236}">
              <a16:creationId xmlns:a16="http://schemas.microsoft.com/office/drawing/2014/main" id="{00000000-0008-0000-0700-0000D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3" name="Line 40">
          <a:extLst>
            <a:ext uri="{FF2B5EF4-FFF2-40B4-BE49-F238E27FC236}">
              <a16:creationId xmlns:a16="http://schemas.microsoft.com/office/drawing/2014/main" id="{00000000-0008-0000-0700-0000D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4" name="Line 44">
          <a:extLst>
            <a:ext uri="{FF2B5EF4-FFF2-40B4-BE49-F238E27FC236}">
              <a16:creationId xmlns:a16="http://schemas.microsoft.com/office/drawing/2014/main" id="{00000000-0008-0000-0700-0000E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5" name="Line 45">
          <a:extLst>
            <a:ext uri="{FF2B5EF4-FFF2-40B4-BE49-F238E27FC236}">
              <a16:creationId xmlns:a16="http://schemas.microsoft.com/office/drawing/2014/main" id="{00000000-0008-0000-0700-0000E1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29" name="Line 53">
          <a:extLst>
            <a:ext uri="{FF2B5EF4-FFF2-40B4-BE49-F238E27FC236}">
              <a16:creationId xmlns:a16="http://schemas.microsoft.com/office/drawing/2014/main" id="{00000000-0008-0000-0700-0000E5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0" name="Line 54">
          <a:extLst>
            <a:ext uri="{FF2B5EF4-FFF2-40B4-BE49-F238E27FC236}">
              <a16:creationId xmlns:a16="http://schemas.microsoft.com/office/drawing/2014/main" id="{00000000-0008-0000-0700-0000E6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4" name="Line 62">
          <a:extLst>
            <a:ext uri="{FF2B5EF4-FFF2-40B4-BE49-F238E27FC236}">
              <a16:creationId xmlns:a16="http://schemas.microsoft.com/office/drawing/2014/main" id="{00000000-0008-0000-0700-0000EA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5" name="Line 63">
          <a:extLst>
            <a:ext uri="{FF2B5EF4-FFF2-40B4-BE49-F238E27FC236}">
              <a16:creationId xmlns:a16="http://schemas.microsoft.com/office/drawing/2014/main" id="{00000000-0008-0000-0700-0000EB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39" name="Line 71">
          <a:extLst>
            <a:ext uri="{FF2B5EF4-FFF2-40B4-BE49-F238E27FC236}">
              <a16:creationId xmlns:a16="http://schemas.microsoft.com/office/drawing/2014/main" id="{00000000-0008-0000-0700-0000E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40" name="Line 72">
          <a:extLst>
            <a:ext uri="{FF2B5EF4-FFF2-40B4-BE49-F238E27FC236}">
              <a16:creationId xmlns:a16="http://schemas.microsoft.com/office/drawing/2014/main" id="{00000000-0008-0000-0700-0000F0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4" name="Line 39">
          <a:extLst>
            <a:ext uri="{FF2B5EF4-FFF2-40B4-BE49-F238E27FC236}">
              <a16:creationId xmlns:a16="http://schemas.microsoft.com/office/drawing/2014/main" id="{00000000-0008-0000-0700-0000FE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5" name="Line 40">
          <a:extLst>
            <a:ext uri="{FF2B5EF4-FFF2-40B4-BE49-F238E27FC236}">
              <a16:creationId xmlns:a16="http://schemas.microsoft.com/office/drawing/2014/main" id="{00000000-0008-0000-0700-0000FF00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6" name="Line 44">
          <a:extLst>
            <a:ext uri="{FF2B5EF4-FFF2-40B4-BE49-F238E27FC236}">
              <a16:creationId xmlns:a16="http://schemas.microsoft.com/office/drawing/2014/main" id="{00000000-0008-0000-0700-000000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57" name="Line 45">
          <a:extLst>
            <a:ext uri="{FF2B5EF4-FFF2-40B4-BE49-F238E27FC236}">
              <a16:creationId xmlns:a16="http://schemas.microsoft.com/office/drawing/2014/main" id="{00000000-0008-0000-0700-000001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1" name="Line 53">
          <a:extLst>
            <a:ext uri="{FF2B5EF4-FFF2-40B4-BE49-F238E27FC236}">
              <a16:creationId xmlns:a16="http://schemas.microsoft.com/office/drawing/2014/main" id="{00000000-0008-0000-0700-000005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2" name="Line 54">
          <a:extLst>
            <a:ext uri="{FF2B5EF4-FFF2-40B4-BE49-F238E27FC236}">
              <a16:creationId xmlns:a16="http://schemas.microsoft.com/office/drawing/2014/main" id="{00000000-0008-0000-0700-000006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6" name="Line 62">
          <a:extLst>
            <a:ext uri="{FF2B5EF4-FFF2-40B4-BE49-F238E27FC236}">
              <a16:creationId xmlns:a16="http://schemas.microsoft.com/office/drawing/2014/main" id="{00000000-0008-0000-0700-00000A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67" name="Line 63">
          <a:extLst>
            <a:ext uri="{FF2B5EF4-FFF2-40B4-BE49-F238E27FC236}">
              <a16:creationId xmlns:a16="http://schemas.microsoft.com/office/drawing/2014/main" id="{00000000-0008-0000-0700-00000B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0" name="Line 71">
          <a:extLst>
            <a:ext uri="{FF2B5EF4-FFF2-40B4-BE49-F238E27FC236}">
              <a16:creationId xmlns:a16="http://schemas.microsoft.com/office/drawing/2014/main" id="{00000000-0008-0000-0700-00000E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71" name="Line 72">
          <a:extLst>
            <a:ext uri="{FF2B5EF4-FFF2-40B4-BE49-F238E27FC236}">
              <a16:creationId xmlns:a16="http://schemas.microsoft.com/office/drawing/2014/main" id="{00000000-0008-0000-0700-00000F010000}"/>
            </a:ext>
          </a:extLst>
        </xdr:cNvPr>
        <xdr:cNvSpPr>
          <a:spLocks noChangeShapeType="1"/>
        </xdr:cNvSpPr>
      </xdr:nvSpPr>
      <xdr:spPr bwMode="auto">
        <a:xfrm>
          <a:off x="10477500" y="13220700"/>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47625</xdr:colOff>
      <xdr:row>155</xdr:row>
      <xdr:rowOff>47625</xdr:rowOff>
    </xdr:from>
    <xdr:to>
      <xdr:col>23</xdr:col>
      <xdr:colOff>73052</xdr:colOff>
      <xdr:row>155</xdr:row>
      <xdr:rowOff>349322</xdr:rowOff>
    </xdr:to>
    <xdr:sp macro="" textlink="">
      <xdr:nvSpPr>
        <xdr:cNvPr id="289" name="Oval 1429">
          <a:extLst>
            <a:ext uri="{FF2B5EF4-FFF2-40B4-BE49-F238E27FC236}">
              <a16:creationId xmlns:a16="http://schemas.microsoft.com/office/drawing/2014/main" id="{00000000-0008-0000-0700-000021010000}"/>
            </a:ext>
          </a:extLst>
        </xdr:cNvPr>
        <xdr:cNvSpPr>
          <a:spLocks noChangeArrowheads="1"/>
        </xdr:cNvSpPr>
      </xdr:nvSpPr>
      <xdr:spPr bwMode="auto">
        <a:xfrm>
          <a:off x="2143125" y="338613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198</xdr:row>
      <xdr:rowOff>47625</xdr:rowOff>
    </xdr:from>
    <xdr:to>
      <xdr:col>23</xdr:col>
      <xdr:colOff>57177</xdr:colOff>
      <xdr:row>198</xdr:row>
      <xdr:rowOff>349322</xdr:rowOff>
    </xdr:to>
    <xdr:sp macro="" textlink="">
      <xdr:nvSpPr>
        <xdr:cNvPr id="290" name="Oval 1429">
          <a:extLst>
            <a:ext uri="{FF2B5EF4-FFF2-40B4-BE49-F238E27FC236}">
              <a16:creationId xmlns:a16="http://schemas.microsoft.com/office/drawing/2014/main" id="{00000000-0008-0000-0700-000022010000}"/>
            </a:ext>
          </a:extLst>
        </xdr:cNvPr>
        <xdr:cNvSpPr>
          <a:spLocks noChangeArrowheads="1"/>
        </xdr:cNvSpPr>
      </xdr:nvSpPr>
      <xdr:spPr bwMode="auto">
        <a:xfrm>
          <a:off x="2127250" y="50434875"/>
          <a:ext cx="406427"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20</xdr:col>
      <xdr:colOff>31750</xdr:colOff>
      <xdr:row>198</xdr:row>
      <xdr:rowOff>47625</xdr:rowOff>
    </xdr:from>
    <xdr:to>
      <xdr:col>23</xdr:col>
      <xdr:colOff>57177</xdr:colOff>
      <xdr:row>198</xdr:row>
      <xdr:rowOff>349322</xdr:rowOff>
    </xdr:to>
    <xdr:sp macro="" textlink="">
      <xdr:nvSpPr>
        <xdr:cNvPr id="292" name="Oval 1429">
          <a:extLst>
            <a:ext uri="{FF2B5EF4-FFF2-40B4-BE49-F238E27FC236}">
              <a16:creationId xmlns:a16="http://schemas.microsoft.com/office/drawing/2014/main" id="{00000000-0008-0000-0700-000024010000}"/>
            </a:ext>
          </a:extLst>
        </xdr:cNvPr>
        <xdr:cNvSpPr>
          <a:spLocks noChangeArrowheads="1"/>
        </xdr:cNvSpPr>
      </xdr:nvSpPr>
      <xdr:spPr bwMode="auto">
        <a:xfrm>
          <a:off x="2117725" y="49958625"/>
          <a:ext cx="396902" cy="301697"/>
        </a:xfrm>
        <a:prstGeom prst="ellipse">
          <a:avLst/>
        </a:prstGeom>
        <a:noFill/>
        <a:ln w="9525">
          <a:solidFill>
            <a:srgbClr val="000000"/>
          </a:solidFill>
          <a:round/>
          <a:headEnd/>
          <a:tailEnd/>
        </a:ln>
      </xdr:spPr>
      <xdr:txBody>
        <a:bodyPr vertOverflow="clip" wrap="square" lIns="0" tIns="0" rIns="0" bIns="0" anchor="b" upright="1"/>
        <a:lstStyle/>
        <a:p>
          <a:pPr algn="ctr" rtl="0">
            <a:defRPr sz="1000"/>
          </a:pPr>
          <a:r>
            <a:rPr lang="ja-JP" altLang="en-US" sz="1400" b="1" i="0" u="none" strike="noStrike" baseline="0">
              <a:solidFill>
                <a:srgbClr val="000000"/>
              </a:solidFill>
              <a:latin typeface="ＭＳ Ｐゴシック"/>
              <a:ea typeface="ＭＳ Ｐゴシック"/>
            </a:rPr>
            <a:t>A</a:t>
          </a:r>
        </a:p>
      </xdr:txBody>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4" name="Line 39">
          <a:extLst>
            <a:ext uri="{FF2B5EF4-FFF2-40B4-BE49-F238E27FC236}">
              <a16:creationId xmlns:a16="http://schemas.microsoft.com/office/drawing/2014/main" id="{00000000-0008-0000-0700-00002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5" name="Line 40">
          <a:extLst>
            <a:ext uri="{FF2B5EF4-FFF2-40B4-BE49-F238E27FC236}">
              <a16:creationId xmlns:a16="http://schemas.microsoft.com/office/drawing/2014/main" id="{00000000-0008-0000-0700-00002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6" name="Line 44">
          <a:extLst>
            <a:ext uri="{FF2B5EF4-FFF2-40B4-BE49-F238E27FC236}">
              <a16:creationId xmlns:a16="http://schemas.microsoft.com/office/drawing/2014/main" id="{00000000-0008-0000-0700-00002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7" name="Line 45">
          <a:extLst>
            <a:ext uri="{FF2B5EF4-FFF2-40B4-BE49-F238E27FC236}">
              <a16:creationId xmlns:a16="http://schemas.microsoft.com/office/drawing/2014/main" id="{00000000-0008-0000-0700-00002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8" name="Line 53">
          <a:extLst>
            <a:ext uri="{FF2B5EF4-FFF2-40B4-BE49-F238E27FC236}">
              <a16:creationId xmlns:a16="http://schemas.microsoft.com/office/drawing/2014/main" id="{00000000-0008-0000-0700-00002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299" name="Line 54">
          <a:extLst>
            <a:ext uri="{FF2B5EF4-FFF2-40B4-BE49-F238E27FC236}">
              <a16:creationId xmlns:a16="http://schemas.microsoft.com/office/drawing/2014/main" id="{00000000-0008-0000-0700-00002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0" name="Line 62">
          <a:extLst>
            <a:ext uri="{FF2B5EF4-FFF2-40B4-BE49-F238E27FC236}">
              <a16:creationId xmlns:a16="http://schemas.microsoft.com/office/drawing/2014/main" id="{00000000-0008-0000-0700-00002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1" name="Line 63">
          <a:extLst>
            <a:ext uri="{FF2B5EF4-FFF2-40B4-BE49-F238E27FC236}">
              <a16:creationId xmlns:a16="http://schemas.microsoft.com/office/drawing/2014/main" id="{00000000-0008-0000-0700-00002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2" name="Line 71">
          <a:extLst>
            <a:ext uri="{FF2B5EF4-FFF2-40B4-BE49-F238E27FC236}">
              <a16:creationId xmlns:a16="http://schemas.microsoft.com/office/drawing/2014/main" id="{00000000-0008-0000-0700-00002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03" name="Line 72">
          <a:extLst>
            <a:ext uri="{FF2B5EF4-FFF2-40B4-BE49-F238E27FC236}">
              <a16:creationId xmlns:a16="http://schemas.microsoft.com/office/drawing/2014/main" id="{00000000-0008-0000-0700-00002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0" name="Line 39">
          <a:extLst>
            <a:ext uri="{FF2B5EF4-FFF2-40B4-BE49-F238E27FC236}">
              <a16:creationId xmlns:a16="http://schemas.microsoft.com/office/drawing/2014/main" id="{00000000-0008-0000-0700-00003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1" name="Line 40">
          <a:extLst>
            <a:ext uri="{FF2B5EF4-FFF2-40B4-BE49-F238E27FC236}">
              <a16:creationId xmlns:a16="http://schemas.microsoft.com/office/drawing/2014/main" id="{00000000-0008-0000-0700-00003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2" name="Line 44">
          <a:extLst>
            <a:ext uri="{FF2B5EF4-FFF2-40B4-BE49-F238E27FC236}">
              <a16:creationId xmlns:a16="http://schemas.microsoft.com/office/drawing/2014/main" id="{00000000-0008-0000-0700-00003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3" name="Line 45">
          <a:extLst>
            <a:ext uri="{FF2B5EF4-FFF2-40B4-BE49-F238E27FC236}">
              <a16:creationId xmlns:a16="http://schemas.microsoft.com/office/drawing/2014/main" id="{00000000-0008-0000-0700-00003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4" name="Line 53">
          <a:extLst>
            <a:ext uri="{FF2B5EF4-FFF2-40B4-BE49-F238E27FC236}">
              <a16:creationId xmlns:a16="http://schemas.microsoft.com/office/drawing/2014/main" id="{00000000-0008-0000-0700-00003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5" name="Line 54">
          <a:extLst>
            <a:ext uri="{FF2B5EF4-FFF2-40B4-BE49-F238E27FC236}">
              <a16:creationId xmlns:a16="http://schemas.microsoft.com/office/drawing/2014/main" id="{00000000-0008-0000-0700-00003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6" name="Line 62">
          <a:extLst>
            <a:ext uri="{FF2B5EF4-FFF2-40B4-BE49-F238E27FC236}">
              <a16:creationId xmlns:a16="http://schemas.microsoft.com/office/drawing/2014/main" id="{00000000-0008-0000-0700-00003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7" name="Line 63">
          <a:extLst>
            <a:ext uri="{FF2B5EF4-FFF2-40B4-BE49-F238E27FC236}">
              <a16:creationId xmlns:a16="http://schemas.microsoft.com/office/drawing/2014/main" id="{00000000-0008-0000-0700-00003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8" name="Line 71">
          <a:extLst>
            <a:ext uri="{FF2B5EF4-FFF2-40B4-BE49-F238E27FC236}">
              <a16:creationId xmlns:a16="http://schemas.microsoft.com/office/drawing/2014/main" id="{00000000-0008-0000-0700-00003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19" name="Line 72">
          <a:extLst>
            <a:ext uri="{FF2B5EF4-FFF2-40B4-BE49-F238E27FC236}">
              <a16:creationId xmlns:a16="http://schemas.microsoft.com/office/drawing/2014/main" id="{00000000-0008-0000-0700-00003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6" name="Line 39">
          <a:extLst>
            <a:ext uri="{FF2B5EF4-FFF2-40B4-BE49-F238E27FC236}">
              <a16:creationId xmlns:a16="http://schemas.microsoft.com/office/drawing/2014/main" id="{00000000-0008-0000-0700-00004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7" name="Line 40">
          <a:extLst>
            <a:ext uri="{FF2B5EF4-FFF2-40B4-BE49-F238E27FC236}">
              <a16:creationId xmlns:a16="http://schemas.microsoft.com/office/drawing/2014/main" id="{00000000-0008-0000-0700-00004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8" name="Line 44">
          <a:extLst>
            <a:ext uri="{FF2B5EF4-FFF2-40B4-BE49-F238E27FC236}">
              <a16:creationId xmlns:a16="http://schemas.microsoft.com/office/drawing/2014/main" id="{00000000-0008-0000-0700-00004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29" name="Line 45">
          <a:extLst>
            <a:ext uri="{FF2B5EF4-FFF2-40B4-BE49-F238E27FC236}">
              <a16:creationId xmlns:a16="http://schemas.microsoft.com/office/drawing/2014/main" id="{00000000-0008-0000-0700-00004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0" name="Line 53">
          <a:extLst>
            <a:ext uri="{FF2B5EF4-FFF2-40B4-BE49-F238E27FC236}">
              <a16:creationId xmlns:a16="http://schemas.microsoft.com/office/drawing/2014/main" id="{00000000-0008-0000-0700-00004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1" name="Line 54">
          <a:extLst>
            <a:ext uri="{FF2B5EF4-FFF2-40B4-BE49-F238E27FC236}">
              <a16:creationId xmlns:a16="http://schemas.microsoft.com/office/drawing/2014/main" id="{00000000-0008-0000-0700-00004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2" name="Line 62">
          <a:extLst>
            <a:ext uri="{FF2B5EF4-FFF2-40B4-BE49-F238E27FC236}">
              <a16:creationId xmlns:a16="http://schemas.microsoft.com/office/drawing/2014/main" id="{00000000-0008-0000-0700-00004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3" name="Line 63">
          <a:extLst>
            <a:ext uri="{FF2B5EF4-FFF2-40B4-BE49-F238E27FC236}">
              <a16:creationId xmlns:a16="http://schemas.microsoft.com/office/drawing/2014/main" id="{00000000-0008-0000-0700-00004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4" name="Line 71">
          <a:extLst>
            <a:ext uri="{FF2B5EF4-FFF2-40B4-BE49-F238E27FC236}">
              <a16:creationId xmlns:a16="http://schemas.microsoft.com/office/drawing/2014/main" id="{00000000-0008-0000-0700-00004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5" name="Line 72">
          <a:extLst>
            <a:ext uri="{FF2B5EF4-FFF2-40B4-BE49-F238E27FC236}">
              <a16:creationId xmlns:a16="http://schemas.microsoft.com/office/drawing/2014/main" id="{00000000-0008-0000-0700-00004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39" name="Line 39">
          <a:extLst>
            <a:ext uri="{FF2B5EF4-FFF2-40B4-BE49-F238E27FC236}">
              <a16:creationId xmlns:a16="http://schemas.microsoft.com/office/drawing/2014/main" id="{00000000-0008-0000-0700-00005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0" name="Line 40">
          <a:extLst>
            <a:ext uri="{FF2B5EF4-FFF2-40B4-BE49-F238E27FC236}">
              <a16:creationId xmlns:a16="http://schemas.microsoft.com/office/drawing/2014/main" id="{00000000-0008-0000-0700-00005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1" name="Line 44">
          <a:extLst>
            <a:ext uri="{FF2B5EF4-FFF2-40B4-BE49-F238E27FC236}">
              <a16:creationId xmlns:a16="http://schemas.microsoft.com/office/drawing/2014/main" id="{00000000-0008-0000-0700-00005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2" name="Line 45">
          <a:extLst>
            <a:ext uri="{FF2B5EF4-FFF2-40B4-BE49-F238E27FC236}">
              <a16:creationId xmlns:a16="http://schemas.microsoft.com/office/drawing/2014/main" id="{00000000-0008-0000-0700-00005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3" name="Line 53">
          <a:extLst>
            <a:ext uri="{FF2B5EF4-FFF2-40B4-BE49-F238E27FC236}">
              <a16:creationId xmlns:a16="http://schemas.microsoft.com/office/drawing/2014/main" id="{00000000-0008-0000-0700-00005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4" name="Line 54">
          <a:extLst>
            <a:ext uri="{FF2B5EF4-FFF2-40B4-BE49-F238E27FC236}">
              <a16:creationId xmlns:a16="http://schemas.microsoft.com/office/drawing/2014/main" id="{00000000-0008-0000-0700-00005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5" name="Line 62">
          <a:extLst>
            <a:ext uri="{FF2B5EF4-FFF2-40B4-BE49-F238E27FC236}">
              <a16:creationId xmlns:a16="http://schemas.microsoft.com/office/drawing/2014/main" id="{00000000-0008-0000-0700-00005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6" name="Line 63">
          <a:extLst>
            <a:ext uri="{FF2B5EF4-FFF2-40B4-BE49-F238E27FC236}">
              <a16:creationId xmlns:a16="http://schemas.microsoft.com/office/drawing/2014/main" id="{00000000-0008-0000-0700-00005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7" name="Line 71">
          <a:extLst>
            <a:ext uri="{FF2B5EF4-FFF2-40B4-BE49-F238E27FC236}">
              <a16:creationId xmlns:a16="http://schemas.microsoft.com/office/drawing/2014/main" id="{00000000-0008-0000-0700-00005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48" name="Line 72">
          <a:extLst>
            <a:ext uri="{FF2B5EF4-FFF2-40B4-BE49-F238E27FC236}">
              <a16:creationId xmlns:a16="http://schemas.microsoft.com/office/drawing/2014/main" id="{00000000-0008-0000-0700-00005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5" name="Line 39">
          <a:extLst>
            <a:ext uri="{FF2B5EF4-FFF2-40B4-BE49-F238E27FC236}">
              <a16:creationId xmlns:a16="http://schemas.microsoft.com/office/drawing/2014/main" id="{00000000-0008-0000-0700-00006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6" name="Line 40">
          <a:extLst>
            <a:ext uri="{FF2B5EF4-FFF2-40B4-BE49-F238E27FC236}">
              <a16:creationId xmlns:a16="http://schemas.microsoft.com/office/drawing/2014/main" id="{00000000-0008-0000-0700-00006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7" name="Line 44">
          <a:extLst>
            <a:ext uri="{FF2B5EF4-FFF2-40B4-BE49-F238E27FC236}">
              <a16:creationId xmlns:a16="http://schemas.microsoft.com/office/drawing/2014/main" id="{00000000-0008-0000-0700-00006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8" name="Line 45">
          <a:extLst>
            <a:ext uri="{FF2B5EF4-FFF2-40B4-BE49-F238E27FC236}">
              <a16:creationId xmlns:a16="http://schemas.microsoft.com/office/drawing/2014/main" id="{00000000-0008-0000-0700-00006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59" name="Line 53">
          <a:extLst>
            <a:ext uri="{FF2B5EF4-FFF2-40B4-BE49-F238E27FC236}">
              <a16:creationId xmlns:a16="http://schemas.microsoft.com/office/drawing/2014/main" id="{00000000-0008-0000-0700-00006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0" name="Line 54">
          <a:extLst>
            <a:ext uri="{FF2B5EF4-FFF2-40B4-BE49-F238E27FC236}">
              <a16:creationId xmlns:a16="http://schemas.microsoft.com/office/drawing/2014/main" id="{00000000-0008-0000-0700-00006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1" name="Line 62">
          <a:extLst>
            <a:ext uri="{FF2B5EF4-FFF2-40B4-BE49-F238E27FC236}">
              <a16:creationId xmlns:a16="http://schemas.microsoft.com/office/drawing/2014/main" id="{00000000-0008-0000-0700-00006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2" name="Line 63">
          <a:extLst>
            <a:ext uri="{FF2B5EF4-FFF2-40B4-BE49-F238E27FC236}">
              <a16:creationId xmlns:a16="http://schemas.microsoft.com/office/drawing/2014/main" id="{00000000-0008-0000-0700-00006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3" name="Line 71">
          <a:extLst>
            <a:ext uri="{FF2B5EF4-FFF2-40B4-BE49-F238E27FC236}">
              <a16:creationId xmlns:a16="http://schemas.microsoft.com/office/drawing/2014/main" id="{00000000-0008-0000-0700-00006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64" name="Line 72">
          <a:extLst>
            <a:ext uri="{FF2B5EF4-FFF2-40B4-BE49-F238E27FC236}">
              <a16:creationId xmlns:a16="http://schemas.microsoft.com/office/drawing/2014/main" id="{00000000-0008-0000-0700-00006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1" name="Line 39">
          <a:extLst>
            <a:ext uri="{FF2B5EF4-FFF2-40B4-BE49-F238E27FC236}">
              <a16:creationId xmlns:a16="http://schemas.microsoft.com/office/drawing/2014/main" id="{00000000-0008-0000-0700-00007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2" name="Line 40">
          <a:extLst>
            <a:ext uri="{FF2B5EF4-FFF2-40B4-BE49-F238E27FC236}">
              <a16:creationId xmlns:a16="http://schemas.microsoft.com/office/drawing/2014/main" id="{00000000-0008-0000-0700-00007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3" name="Line 44">
          <a:extLst>
            <a:ext uri="{FF2B5EF4-FFF2-40B4-BE49-F238E27FC236}">
              <a16:creationId xmlns:a16="http://schemas.microsoft.com/office/drawing/2014/main" id="{00000000-0008-0000-0700-00007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4" name="Line 45">
          <a:extLst>
            <a:ext uri="{FF2B5EF4-FFF2-40B4-BE49-F238E27FC236}">
              <a16:creationId xmlns:a16="http://schemas.microsoft.com/office/drawing/2014/main" id="{00000000-0008-0000-0700-00007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5" name="Line 53">
          <a:extLst>
            <a:ext uri="{FF2B5EF4-FFF2-40B4-BE49-F238E27FC236}">
              <a16:creationId xmlns:a16="http://schemas.microsoft.com/office/drawing/2014/main" id="{00000000-0008-0000-0700-00007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6" name="Line 54">
          <a:extLst>
            <a:ext uri="{FF2B5EF4-FFF2-40B4-BE49-F238E27FC236}">
              <a16:creationId xmlns:a16="http://schemas.microsoft.com/office/drawing/2014/main" id="{00000000-0008-0000-0700-00007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7" name="Line 62">
          <a:extLst>
            <a:ext uri="{FF2B5EF4-FFF2-40B4-BE49-F238E27FC236}">
              <a16:creationId xmlns:a16="http://schemas.microsoft.com/office/drawing/2014/main" id="{00000000-0008-0000-0700-00007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8" name="Line 63">
          <a:extLst>
            <a:ext uri="{FF2B5EF4-FFF2-40B4-BE49-F238E27FC236}">
              <a16:creationId xmlns:a16="http://schemas.microsoft.com/office/drawing/2014/main" id="{00000000-0008-0000-0700-00007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79" name="Line 71">
          <a:extLst>
            <a:ext uri="{FF2B5EF4-FFF2-40B4-BE49-F238E27FC236}">
              <a16:creationId xmlns:a16="http://schemas.microsoft.com/office/drawing/2014/main" id="{00000000-0008-0000-0700-00007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0" name="Line 72">
          <a:extLst>
            <a:ext uri="{FF2B5EF4-FFF2-40B4-BE49-F238E27FC236}">
              <a16:creationId xmlns:a16="http://schemas.microsoft.com/office/drawing/2014/main" id="{00000000-0008-0000-0700-00007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4" name="Line 39">
          <a:extLst>
            <a:ext uri="{FF2B5EF4-FFF2-40B4-BE49-F238E27FC236}">
              <a16:creationId xmlns:a16="http://schemas.microsoft.com/office/drawing/2014/main" id="{00000000-0008-0000-0700-00008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5" name="Line 40">
          <a:extLst>
            <a:ext uri="{FF2B5EF4-FFF2-40B4-BE49-F238E27FC236}">
              <a16:creationId xmlns:a16="http://schemas.microsoft.com/office/drawing/2014/main" id="{00000000-0008-0000-0700-00008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6" name="Line 44">
          <a:extLst>
            <a:ext uri="{FF2B5EF4-FFF2-40B4-BE49-F238E27FC236}">
              <a16:creationId xmlns:a16="http://schemas.microsoft.com/office/drawing/2014/main" id="{00000000-0008-0000-0700-00008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87" name="Line 45">
          <a:extLst>
            <a:ext uri="{FF2B5EF4-FFF2-40B4-BE49-F238E27FC236}">
              <a16:creationId xmlns:a16="http://schemas.microsoft.com/office/drawing/2014/main" id="{00000000-0008-0000-0700-00008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1" name="Line 53">
          <a:extLst>
            <a:ext uri="{FF2B5EF4-FFF2-40B4-BE49-F238E27FC236}">
              <a16:creationId xmlns:a16="http://schemas.microsoft.com/office/drawing/2014/main" id="{00000000-0008-0000-0700-00008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2" name="Line 54">
          <a:extLst>
            <a:ext uri="{FF2B5EF4-FFF2-40B4-BE49-F238E27FC236}">
              <a16:creationId xmlns:a16="http://schemas.microsoft.com/office/drawing/2014/main" id="{00000000-0008-0000-0700-00008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6" name="Line 62">
          <a:extLst>
            <a:ext uri="{FF2B5EF4-FFF2-40B4-BE49-F238E27FC236}">
              <a16:creationId xmlns:a16="http://schemas.microsoft.com/office/drawing/2014/main" id="{00000000-0008-0000-0700-00008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397" name="Line 63">
          <a:extLst>
            <a:ext uri="{FF2B5EF4-FFF2-40B4-BE49-F238E27FC236}">
              <a16:creationId xmlns:a16="http://schemas.microsoft.com/office/drawing/2014/main" id="{00000000-0008-0000-0700-00008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01" name="Line 71">
          <a:extLst>
            <a:ext uri="{FF2B5EF4-FFF2-40B4-BE49-F238E27FC236}">
              <a16:creationId xmlns:a16="http://schemas.microsoft.com/office/drawing/2014/main" id="{00000000-0008-0000-0700-00009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02" name="Line 72">
          <a:extLst>
            <a:ext uri="{FF2B5EF4-FFF2-40B4-BE49-F238E27FC236}">
              <a16:creationId xmlns:a16="http://schemas.microsoft.com/office/drawing/2014/main" id="{00000000-0008-0000-0700-00009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4" name="Line 39">
          <a:extLst>
            <a:ext uri="{FF2B5EF4-FFF2-40B4-BE49-F238E27FC236}">
              <a16:creationId xmlns:a16="http://schemas.microsoft.com/office/drawing/2014/main" id="{00000000-0008-0000-0700-00009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5" name="Line 40">
          <a:extLst>
            <a:ext uri="{FF2B5EF4-FFF2-40B4-BE49-F238E27FC236}">
              <a16:creationId xmlns:a16="http://schemas.microsoft.com/office/drawing/2014/main" id="{00000000-0008-0000-0700-00009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6" name="Line 44">
          <a:extLst>
            <a:ext uri="{FF2B5EF4-FFF2-40B4-BE49-F238E27FC236}">
              <a16:creationId xmlns:a16="http://schemas.microsoft.com/office/drawing/2014/main" id="{00000000-0008-0000-0700-0000A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17" name="Line 45">
          <a:extLst>
            <a:ext uri="{FF2B5EF4-FFF2-40B4-BE49-F238E27FC236}">
              <a16:creationId xmlns:a16="http://schemas.microsoft.com/office/drawing/2014/main" id="{00000000-0008-0000-0700-0000A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1" name="Line 53">
          <a:extLst>
            <a:ext uri="{FF2B5EF4-FFF2-40B4-BE49-F238E27FC236}">
              <a16:creationId xmlns:a16="http://schemas.microsoft.com/office/drawing/2014/main" id="{00000000-0008-0000-0700-0000A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2" name="Line 54">
          <a:extLst>
            <a:ext uri="{FF2B5EF4-FFF2-40B4-BE49-F238E27FC236}">
              <a16:creationId xmlns:a16="http://schemas.microsoft.com/office/drawing/2014/main" id="{00000000-0008-0000-0700-0000A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6" name="Line 62">
          <a:extLst>
            <a:ext uri="{FF2B5EF4-FFF2-40B4-BE49-F238E27FC236}">
              <a16:creationId xmlns:a16="http://schemas.microsoft.com/office/drawing/2014/main" id="{00000000-0008-0000-0700-0000A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27" name="Line 63">
          <a:extLst>
            <a:ext uri="{FF2B5EF4-FFF2-40B4-BE49-F238E27FC236}">
              <a16:creationId xmlns:a16="http://schemas.microsoft.com/office/drawing/2014/main" id="{00000000-0008-0000-0700-0000A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31" name="Line 71">
          <a:extLst>
            <a:ext uri="{FF2B5EF4-FFF2-40B4-BE49-F238E27FC236}">
              <a16:creationId xmlns:a16="http://schemas.microsoft.com/office/drawing/2014/main" id="{00000000-0008-0000-0700-0000A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32" name="Line 72">
          <a:extLst>
            <a:ext uri="{FF2B5EF4-FFF2-40B4-BE49-F238E27FC236}">
              <a16:creationId xmlns:a16="http://schemas.microsoft.com/office/drawing/2014/main" id="{00000000-0008-0000-0700-0000B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6" name="Line 39">
          <a:extLst>
            <a:ext uri="{FF2B5EF4-FFF2-40B4-BE49-F238E27FC236}">
              <a16:creationId xmlns:a16="http://schemas.microsoft.com/office/drawing/2014/main" id="{00000000-0008-0000-0700-0000B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7" name="Line 40">
          <a:extLst>
            <a:ext uri="{FF2B5EF4-FFF2-40B4-BE49-F238E27FC236}">
              <a16:creationId xmlns:a16="http://schemas.microsoft.com/office/drawing/2014/main" id="{00000000-0008-0000-0700-0000B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8" name="Line 44">
          <a:extLst>
            <a:ext uri="{FF2B5EF4-FFF2-40B4-BE49-F238E27FC236}">
              <a16:creationId xmlns:a16="http://schemas.microsoft.com/office/drawing/2014/main" id="{00000000-0008-0000-0700-0000C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49" name="Line 45">
          <a:extLst>
            <a:ext uri="{FF2B5EF4-FFF2-40B4-BE49-F238E27FC236}">
              <a16:creationId xmlns:a16="http://schemas.microsoft.com/office/drawing/2014/main" id="{00000000-0008-0000-0700-0000C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3" name="Line 53">
          <a:extLst>
            <a:ext uri="{FF2B5EF4-FFF2-40B4-BE49-F238E27FC236}">
              <a16:creationId xmlns:a16="http://schemas.microsoft.com/office/drawing/2014/main" id="{00000000-0008-0000-0700-0000C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4" name="Line 54">
          <a:extLst>
            <a:ext uri="{FF2B5EF4-FFF2-40B4-BE49-F238E27FC236}">
              <a16:creationId xmlns:a16="http://schemas.microsoft.com/office/drawing/2014/main" id="{00000000-0008-0000-0700-0000C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8" name="Line 62">
          <a:extLst>
            <a:ext uri="{FF2B5EF4-FFF2-40B4-BE49-F238E27FC236}">
              <a16:creationId xmlns:a16="http://schemas.microsoft.com/office/drawing/2014/main" id="{00000000-0008-0000-0700-0000C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59" name="Line 63">
          <a:extLst>
            <a:ext uri="{FF2B5EF4-FFF2-40B4-BE49-F238E27FC236}">
              <a16:creationId xmlns:a16="http://schemas.microsoft.com/office/drawing/2014/main" id="{00000000-0008-0000-0700-0000C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2" name="Line 71">
          <a:extLst>
            <a:ext uri="{FF2B5EF4-FFF2-40B4-BE49-F238E27FC236}">
              <a16:creationId xmlns:a16="http://schemas.microsoft.com/office/drawing/2014/main" id="{00000000-0008-0000-0700-0000C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63" name="Line 72">
          <a:extLst>
            <a:ext uri="{FF2B5EF4-FFF2-40B4-BE49-F238E27FC236}">
              <a16:creationId xmlns:a16="http://schemas.microsoft.com/office/drawing/2014/main" id="{00000000-0008-0000-0700-0000C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6" name="Line 39">
          <a:extLst>
            <a:ext uri="{FF2B5EF4-FFF2-40B4-BE49-F238E27FC236}">
              <a16:creationId xmlns:a16="http://schemas.microsoft.com/office/drawing/2014/main" id="{00000000-0008-0000-0700-0000D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7" name="Line 40">
          <a:extLst>
            <a:ext uri="{FF2B5EF4-FFF2-40B4-BE49-F238E27FC236}">
              <a16:creationId xmlns:a16="http://schemas.microsoft.com/office/drawing/2014/main" id="{00000000-0008-0000-0700-0000D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8" name="Line 44">
          <a:extLst>
            <a:ext uri="{FF2B5EF4-FFF2-40B4-BE49-F238E27FC236}">
              <a16:creationId xmlns:a16="http://schemas.microsoft.com/office/drawing/2014/main" id="{00000000-0008-0000-0700-0000D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79" name="Line 45">
          <a:extLst>
            <a:ext uri="{FF2B5EF4-FFF2-40B4-BE49-F238E27FC236}">
              <a16:creationId xmlns:a16="http://schemas.microsoft.com/office/drawing/2014/main" id="{00000000-0008-0000-0700-0000D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0" name="Line 53">
          <a:extLst>
            <a:ext uri="{FF2B5EF4-FFF2-40B4-BE49-F238E27FC236}">
              <a16:creationId xmlns:a16="http://schemas.microsoft.com/office/drawing/2014/main" id="{00000000-0008-0000-0700-0000E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1" name="Line 54">
          <a:extLst>
            <a:ext uri="{FF2B5EF4-FFF2-40B4-BE49-F238E27FC236}">
              <a16:creationId xmlns:a16="http://schemas.microsoft.com/office/drawing/2014/main" id="{00000000-0008-0000-0700-0000E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2" name="Line 62">
          <a:extLst>
            <a:ext uri="{FF2B5EF4-FFF2-40B4-BE49-F238E27FC236}">
              <a16:creationId xmlns:a16="http://schemas.microsoft.com/office/drawing/2014/main" id="{00000000-0008-0000-0700-0000E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3" name="Line 63">
          <a:extLst>
            <a:ext uri="{FF2B5EF4-FFF2-40B4-BE49-F238E27FC236}">
              <a16:creationId xmlns:a16="http://schemas.microsoft.com/office/drawing/2014/main" id="{00000000-0008-0000-0700-0000E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4" name="Line 71">
          <a:extLst>
            <a:ext uri="{FF2B5EF4-FFF2-40B4-BE49-F238E27FC236}">
              <a16:creationId xmlns:a16="http://schemas.microsoft.com/office/drawing/2014/main" id="{00000000-0008-0000-0700-0000E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5" name="Line 72">
          <a:extLst>
            <a:ext uri="{FF2B5EF4-FFF2-40B4-BE49-F238E27FC236}">
              <a16:creationId xmlns:a16="http://schemas.microsoft.com/office/drawing/2014/main" id="{00000000-0008-0000-0700-0000E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6" name="Line 39">
          <a:extLst>
            <a:ext uri="{FF2B5EF4-FFF2-40B4-BE49-F238E27FC236}">
              <a16:creationId xmlns:a16="http://schemas.microsoft.com/office/drawing/2014/main" id="{00000000-0008-0000-0700-0000E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7" name="Line 40">
          <a:extLst>
            <a:ext uri="{FF2B5EF4-FFF2-40B4-BE49-F238E27FC236}">
              <a16:creationId xmlns:a16="http://schemas.microsoft.com/office/drawing/2014/main" id="{00000000-0008-0000-0700-0000E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8" name="Line 44">
          <a:extLst>
            <a:ext uri="{FF2B5EF4-FFF2-40B4-BE49-F238E27FC236}">
              <a16:creationId xmlns:a16="http://schemas.microsoft.com/office/drawing/2014/main" id="{00000000-0008-0000-0700-0000E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89" name="Line 45">
          <a:extLst>
            <a:ext uri="{FF2B5EF4-FFF2-40B4-BE49-F238E27FC236}">
              <a16:creationId xmlns:a16="http://schemas.microsoft.com/office/drawing/2014/main" id="{00000000-0008-0000-0700-0000E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0" name="Line 53">
          <a:extLst>
            <a:ext uri="{FF2B5EF4-FFF2-40B4-BE49-F238E27FC236}">
              <a16:creationId xmlns:a16="http://schemas.microsoft.com/office/drawing/2014/main" id="{00000000-0008-0000-0700-0000E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1" name="Line 54">
          <a:extLst>
            <a:ext uri="{FF2B5EF4-FFF2-40B4-BE49-F238E27FC236}">
              <a16:creationId xmlns:a16="http://schemas.microsoft.com/office/drawing/2014/main" id="{00000000-0008-0000-0700-0000E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2" name="Line 62">
          <a:extLst>
            <a:ext uri="{FF2B5EF4-FFF2-40B4-BE49-F238E27FC236}">
              <a16:creationId xmlns:a16="http://schemas.microsoft.com/office/drawing/2014/main" id="{00000000-0008-0000-0700-0000E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3" name="Line 63">
          <a:extLst>
            <a:ext uri="{FF2B5EF4-FFF2-40B4-BE49-F238E27FC236}">
              <a16:creationId xmlns:a16="http://schemas.microsoft.com/office/drawing/2014/main" id="{00000000-0008-0000-0700-0000E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4" name="Line 71">
          <a:extLst>
            <a:ext uri="{FF2B5EF4-FFF2-40B4-BE49-F238E27FC236}">
              <a16:creationId xmlns:a16="http://schemas.microsoft.com/office/drawing/2014/main" id="{00000000-0008-0000-0700-0000E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5" name="Line 72">
          <a:extLst>
            <a:ext uri="{FF2B5EF4-FFF2-40B4-BE49-F238E27FC236}">
              <a16:creationId xmlns:a16="http://schemas.microsoft.com/office/drawing/2014/main" id="{00000000-0008-0000-0700-0000E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6" name="Line 39">
          <a:extLst>
            <a:ext uri="{FF2B5EF4-FFF2-40B4-BE49-F238E27FC236}">
              <a16:creationId xmlns:a16="http://schemas.microsoft.com/office/drawing/2014/main" id="{00000000-0008-0000-0700-0000F0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7" name="Line 40">
          <a:extLst>
            <a:ext uri="{FF2B5EF4-FFF2-40B4-BE49-F238E27FC236}">
              <a16:creationId xmlns:a16="http://schemas.microsoft.com/office/drawing/2014/main" id="{00000000-0008-0000-0700-0000F1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8" name="Line 44">
          <a:extLst>
            <a:ext uri="{FF2B5EF4-FFF2-40B4-BE49-F238E27FC236}">
              <a16:creationId xmlns:a16="http://schemas.microsoft.com/office/drawing/2014/main" id="{00000000-0008-0000-0700-0000F2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499" name="Line 45">
          <a:extLst>
            <a:ext uri="{FF2B5EF4-FFF2-40B4-BE49-F238E27FC236}">
              <a16:creationId xmlns:a16="http://schemas.microsoft.com/office/drawing/2014/main" id="{00000000-0008-0000-0700-0000F3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0" name="Line 53">
          <a:extLst>
            <a:ext uri="{FF2B5EF4-FFF2-40B4-BE49-F238E27FC236}">
              <a16:creationId xmlns:a16="http://schemas.microsoft.com/office/drawing/2014/main" id="{00000000-0008-0000-0700-0000F4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1" name="Line 54">
          <a:extLst>
            <a:ext uri="{FF2B5EF4-FFF2-40B4-BE49-F238E27FC236}">
              <a16:creationId xmlns:a16="http://schemas.microsoft.com/office/drawing/2014/main" id="{00000000-0008-0000-0700-0000F5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2" name="Line 62">
          <a:extLst>
            <a:ext uri="{FF2B5EF4-FFF2-40B4-BE49-F238E27FC236}">
              <a16:creationId xmlns:a16="http://schemas.microsoft.com/office/drawing/2014/main" id="{00000000-0008-0000-0700-0000F6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3" name="Line 63">
          <a:extLst>
            <a:ext uri="{FF2B5EF4-FFF2-40B4-BE49-F238E27FC236}">
              <a16:creationId xmlns:a16="http://schemas.microsoft.com/office/drawing/2014/main" id="{00000000-0008-0000-0700-0000F7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4" name="Line 71">
          <a:extLst>
            <a:ext uri="{FF2B5EF4-FFF2-40B4-BE49-F238E27FC236}">
              <a16:creationId xmlns:a16="http://schemas.microsoft.com/office/drawing/2014/main" id="{00000000-0008-0000-0700-0000F8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5" name="Line 72">
          <a:extLst>
            <a:ext uri="{FF2B5EF4-FFF2-40B4-BE49-F238E27FC236}">
              <a16:creationId xmlns:a16="http://schemas.microsoft.com/office/drawing/2014/main" id="{00000000-0008-0000-0700-0000F9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6" name="Line 39">
          <a:extLst>
            <a:ext uri="{FF2B5EF4-FFF2-40B4-BE49-F238E27FC236}">
              <a16:creationId xmlns:a16="http://schemas.microsoft.com/office/drawing/2014/main" id="{00000000-0008-0000-0700-0000FA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7" name="Line 40">
          <a:extLst>
            <a:ext uri="{FF2B5EF4-FFF2-40B4-BE49-F238E27FC236}">
              <a16:creationId xmlns:a16="http://schemas.microsoft.com/office/drawing/2014/main" id="{00000000-0008-0000-0700-0000FB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8" name="Line 44">
          <a:extLst>
            <a:ext uri="{FF2B5EF4-FFF2-40B4-BE49-F238E27FC236}">
              <a16:creationId xmlns:a16="http://schemas.microsoft.com/office/drawing/2014/main" id="{00000000-0008-0000-0700-0000FC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09" name="Line 45">
          <a:extLst>
            <a:ext uri="{FF2B5EF4-FFF2-40B4-BE49-F238E27FC236}">
              <a16:creationId xmlns:a16="http://schemas.microsoft.com/office/drawing/2014/main" id="{00000000-0008-0000-0700-0000FD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0" name="Line 53">
          <a:extLst>
            <a:ext uri="{FF2B5EF4-FFF2-40B4-BE49-F238E27FC236}">
              <a16:creationId xmlns:a16="http://schemas.microsoft.com/office/drawing/2014/main" id="{00000000-0008-0000-0700-0000FE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1" name="Line 54">
          <a:extLst>
            <a:ext uri="{FF2B5EF4-FFF2-40B4-BE49-F238E27FC236}">
              <a16:creationId xmlns:a16="http://schemas.microsoft.com/office/drawing/2014/main" id="{00000000-0008-0000-0700-0000FF01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2" name="Line 62">
          <a:extLst>
            <a:ext uri="{FF2B5EF4-FFF2-40B4-BE49-F238E27FC236}">
              <a16:creationId xmlns:a16="http://schemas.microsoft.com/office/drawing/2014/main" id="{00000000-0008-0000-0700-00000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3" name="Line 63">
          <a:extLst>
            <a:ext uri="{FF2B5EF4-FFF2-40B4-BE49-F238E27FC236}">
              <a16:creationId xmlns:a16="http://schemas.microsoft.com/office/drawing/2014/main" id="{00000000-0008-0000-0700-00000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4" name="Line 71">
          <a:extLst>
            <a:ext uri="{FF2B5EF4-FFF2-40B4-BE49-F238E27FC236}">
              <a16:creationId xmlns:a16="http://schemas.microsoft.com/office/drawing/2014/main" id="{00000000-0008-0000-0700-00000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5" name="Line 72">
          <a:extLst>
            <a:ext uri="{FF2B5EF4-FFF2-40B4-BE49-F238E27FC236}">
              <a16:creationId xmlns:a16="http://schemas.microsoft.com/office/drawing/2014/main" id="{00000000-0008-0000-0700-00000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6" name="Line 39">
          <a:extLst>
            <a:ext uri="{FF2B5EF4-FFF2-40B4-BE49-F238E27FC236}">
              <a16:creationId xmlns:a16="http://schemas.microsoft.com/office/drawing/2014/main" id="{00000000-0008-0000-0700-00000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7" name="Line 40">
          <a:extLst>
            <a:ext uri="{FF2B5EF4-FFF2-40B4-BE49-F238E27FC236}">
              <a16:creationId xmlns:a16="http://schemas.microsoft.com/office/drawing/2014/main" id="{00000000-0008-0000-0700-00000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8" name="Line 44">
          <a:extLst>
            <a:ext uri="{FF2B5EF4-FFF2-40B4-BE49-F238E27FC236}">
              <a16:creationId xmlns:a16="http://schemas.microsoft.com/office/drawing/2014/main" id="{00000000-0008-0000-0700-000006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19" name="Line 45">
          <a:extLst>
            <a:ext uri="{FF2B5EF4-FFF2-40B4-BE49-F238E27FC236}">
              <a16:creationId xmlns:a16="http://schemas.microsoft.com/office/drawing/2014/main" id="{00000000-0008-0000-0700-000007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0" name="Line 53">
          <a:extLst>
            <a:ext uri="{FF2B5EF4-FFF2-40B4-BE49-F238E27FC236}">
              <a16:creationId xmlns:a16="http://schemas.microsoft.com/office/drawing/2014/main" id="{00000000-0008-0000-0700-000008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1" name="Line 54">
          <a:extLst>
            <a:ext uri="{FF2B5EF4-FFF2-40B4-BE49-F238E27FC236}">
              <a16:creationId xmlns:a16="http://schemas.microsoft.com/office/drawing/2014/main" id="{00000000-0008-0000-0700-000009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2" name="Line 62">
          <a:extLst>
            <a:ext uri="{FF2B5EF4-FFF2-40B4-BE49-F238E27FC236}">
              <a16:creationId xmlns:a16="http://schemas.microsoft.com/office/drawing/2014/main" id="{00000000-0008-0000-0700-00000A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3" name="Line 63">
          <a:extLst>
            <a:ext uri="{FF2B5EF4-FFF2-40B4-BE49-F238E27FC236}">
              <a16:creationId xmlns:a16="http://schemas.microsoft.com/office/drawing/2014/main" id="{00000000-0008-0000-0700-00000B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4" name="Line 71">
          <a:extLst>
            <a:ext uri="{FF2B5EF4-FFF2-40B4-BE49-F238E27FC236}">
              <a16:creationId xmlns:a16="http://schemas.microsoft.com/office/drawing/2014/main" id="{00000000-0008-0000-0700-00000C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5" name="Line 72">
          <a:extLst>
            <a:ext uri="{FF2B5EF4-FFF2-40B4-BE49-F238E27FC236}">
              <a16:creationId xmlns:a16="http://schemas.microsoft.com/office/drawing/2014/main" id="{00000000-0008-0000-0700-00000D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6" name="Line 39">
          <a:extLst>
            <a:ext uri="{FF2B5EF4-FFF2-40B4-BE49-F238E27FC236}">
              <a16:creationId xmlns:a16="http://schemas.microsoft.com/office/drawing/2014/main" id="{00000000-0008-0000-0700-00000E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7" name="Line 40">
          <a:extLst>
            <a:ext uri="{FF2B5EF4-FFF2-40B4-BE49-F238E27FC236}">
              <a16:creationId xmlns:a16="http://schemas.microsoft.com/office/drawing/2014/main" id="{00000000-0008-0000-0700-00000F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8" name="Line 44">
          <a:extLst>
            <a:ext uri="{FF2B5EF4-FFF2-40B4-BE49-F238E27FC236}">
              <a16:creationId xmlns:a16="http://schemas.microsoft.com/office/drawing/2014/main" id="{00000000-0008-0000-0700-00001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29" name="Line 45">
          <a:extLst>
            <a:ext uri="{FF2B5EF4-FFF2-40B4-BE49-F238E27FC236}">
              <a16:creationId xmlns:a16="http://schemas.microsoft.com/office/drawing/2014/main" id="{00000000-0008-0000-0700-00001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0" name="Line 53">
          <a:extLst>
            <a:ext uri="{FF2B5EF4-FFF2-40B4-BE49-F238E27FC236}">
              <a16:creationId xmlns:a16="http://schemas.microsoft.com/office/drawing/2014/main" id="{00000000-0008-0000-0700-00001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1" name="Line 54">
          <a:extLst>
            <a:ext uri="{FF2B5EF4-FFF2-40B4-BE49-F238E27FC236}">
              <a16:creationId xmlns:a16="http://schemas.microsoft.com/office/drawing/2014/main" id="{00000000-0008-0000-0700-00001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2" name="Line 62">
          <a:extLst>
            <a:ext uri="{FF2B5EF4-FFF2-40B4-BE49-F238E27FC236}">
              <a16:creationId xmlns:a16="http://schemas.microsoft.com/office/drawing/2014/main" id="{00000000-0008-0000-0700-00001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3" name="Line 63">
          <a:extLst>
            <a:ext uri="{FF2B5EF4-FFF2-40B4-BE49-F238E27FC236}">
              <a16:creationId xmlns:a16="http://schemas.microsoft.com/office/drawing/2014/main" id="{00000000-0008-0000-0700-00001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4" name="Line 71">
          <a:extLst>
            <a:ext uri="{FF2B5EF4-FFF2-40B4-BE49-F238E27FC236}">
              <a16:creationId xmlns:a16="http://schemas.microsoft.com/office/drawing/2014/main" id="{00000000-0008-0000-0700-000016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5" name="Line 72">
          <a:extLst>
            <a:ext uri="{FF2B5EF4-FFF2-40B4-BE49-F238E27FC236}">
              <a16:creationId xmlns:a16="http://schemas.microsoft.com/office/drawing/2014/main" id="{00000000-0008-0000-0700-000017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6" name="Line 39">
          <a:extLst>
            <a:ext uri="{FF2B5EF4-FFF2-40B4-BE49-F238E27FC236}">
              <a16:creationId xmlns:a16="http://schemas.microsoft.com/office/drawing/2014/main" id="{00000000-0008-0000-0700-000018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7" name="Line 40">
          <a:extLst>
            <a:ext uri="{FF2B5EF4-FFF2-40B4-BE49-F238E27FC236}">
              <a16:creationId xmlns:a16="http://schemas.microsoft.com/office/drawing/2014/main" id="{00000000-0008-0000-0700-000019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8" name="Line 44">
          <a:extLst>
            <a:ext uri="{FF2B5EF4-FFF2-40B4-BE49-F238E27FC236}">
              <a16:creationId xmlns:a16="http://schemas.microsoft.com/office/drawing/2014/main" id="{00000000-0008-0000-0700-00001A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39" name="Line 45">
          <a:extLst>
            <a:ext uri="{FF2B5EF4-FFF2-40B4-BE49-F238E27FC236}">
              <a16:creationId xmlns:a16="http://schemas.microsoft.com/office/drawing/2014/main" id="{00000000-0008-0000-0700-00001B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0" name="Line 53">
          <a:extLst>
            <a:ext uri="{FF2B5EF4-FFF2-40B4-BE49-F238E27FC236}">
              <a16:creationId xmlns:a16="http://schemas.microsoft.com/office/drawing/2014/main" id="{00000000-0008-0000-0700-00001C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1" name="Line 54">
          <a:extLst>
            <a:ext uri="{FF2B5EF4-FFF2-40B4-BE49-F238E27FC236}">
              <a16:creationId xmlns:a16="http://schemas.microsoft.com/office/drawing/2014/main" id="{00000000-0008-0000-0700-00001D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2" name="Line 62">
          <a:extLst>
            <a:ext uri="{FF2B5EF4-FFF2-40B4-BE49-F238E27FC236}">
              <a16:creationId xmlns:a16="http://schemas.microsoft.com/office/drawing/2014/main" id="{00000000-0008-0000-0700-00001E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3" name="Line 63">
          <a:extLst>
            <a:ext uri="{FF2B5EF4-FFF2-40B4-BE49-F238E27FC236}">
              <a16:creationId xmlns:a16="http://schemas.microsoft.com/office/drawing/2014/main" id="{00000000-0008-0000-0700-00001F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4" name="Line 71">
          <a:extLst>
            <a:ext uri="{FF2B5EF4-FFF2-40B4-BE49-F238E27FC236}">
              <a16:creationId xmlns:a16="http://schemas.microsoft.com/office/drawing/2014/main" id="{00000000-0008-0000-0700-00002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5" name="Line 72">
          <a:extLst>
            <a:ext uri="{FF2B5EF4-FFF2-40B4-BE49-F238E27FC236}">
              <a16:creationId xmlns:a16="http://schemas.microsoft.com/office/drawing/2014/main" id="{00000000-0008-0000-0700-00002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6" name="Line 39">
          <a:extLst>
            <a:ext uri="{FF2B5EF4-FFF2-40B4-BE49-F238E27FC236}">
              <a16:creationId xmlns:a16="http://schemas.microsoft.com/office/drawing/2014/main" id="{00000000-0008-0000-0700-00002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7" name="Line 40">
          <a:extLst>
            <a:ext uri="{FF2B5EF4-FFF2-40B4-BE49-F238E27FC236}">
              <a16:creationId xmlns:a16="http://schemas.microsoft.com/office/drawing/2014/main" id="{00000000-0008-0000-0700-00002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8" name="Line 44">
          <a:extLst>
            <a:ext uri="{FF2B5EF4-FFF2-40B4-BE49-F238E27FC236}">
              <a16:creationId xmlns:a16="http://schemas.microsoft.com/office/drawing/2014/main" id="{00000000-0008-0000-0700-00002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49" name="Line 45">
          <a:extLst>
            <a:ext uri="{FF2B5EF4-FFF2-40B4-BE49-F238E27FC236}">
              <a16:creationId xmlns:a16="http://schemas.microsoft.com/office/drawing/2014/main" id="{00000000-0008-0000-0700-00002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0" name="Line 53">
          <a:extLst>
            <a:ext uri="{FF2B5EF4-FFF2-40B4-BE49-F238E27FC236}">
              <a16:creationId xmlns:a16="http://schemas.microsoft.com/office/drawing/2014/main" id="{00000000-0008-0000-0700-000026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1" name="Line 54">
          <a:extLst>
            <a:ext uri="{FF2B5EF4-FFF2-40B4-BE49-F238E27FC236}">
              <a16:creationId xmlns:a16="http://schemas.microsoft.com/office/drawing/2014/main" id="{00000000-0008-0000-0700-000027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2" name="Line 62">
          <a:extLst>
            <a:ext uri="{FF2B5EF4-FFF2-40B4-BE49-F238E27FC236}">
              <a16:creationId xmlns:a16="http://schemas.microsoft.com/office/drawing/2014/main" id="{00000000-0008-0000-0700-000028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3" name="Line 63">
          <a:extLst>
            <a:ext uri="{FF2B5EF4-FFF2-40B4-BE49-F238E27FC236}">
              <a16:creationId xmlns:a16="http://schemas.microsoft.com/office/drawing/2014/main" id="{00000000-0008-0000-0700-000029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4" name="Line 71">
          <a:extLst>
            <a:ext uri="{FF2B5EF4-FFF2-40B4-BE49-F238E27FC236}">
              <a16:creationId xmlns:a16="http://schemas.microsoft.com/office/drawing/2014/main" id="{00000000-0008-0000-0700-00002A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5" name="Line 72">
          <a:extLst>
            <a:ext uri="{FF2B5EF4-FFF2-40B4-BE49-F238E27FC236}">
              <a16:creationId xmlns:a16="http://schemas.microsoft.com/office/drawing/2014/main" id="{00000000-0008-0000-0700-00002B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6" name="Line 39">
          <a:extLst>
            <a:ext uri="{FF2B5EF4-FFF2-40B4-BE49-F238E27FC236}">
              <a16:creationId xmlns:a16="http://schemas.microsoft.com/office/drawing/2014/main" id="{00000000-0008-0000-0700-00002C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7" name="Line 40">
          <a:extLst>
            <a:ext uri="{FF2B5EF4-FFF2-40B4-BE49-F238E27FC236}">
              <a16:creationId xmlns:a16="http://schemas.microsoft.com/office/drawing/2014/main" id="{00000000-0008-0000-0700-00002D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8" name="Line 44">
          <a:extLst>
            <a:ext uri="{FF2B5EF4-FFF2-40B4-BE49-F238E27FC236}">
              <a16:creationId xmlns:a16="http://schemas.microsoft.com/office/drawing/2014/main" id="{00000000-0008-0000-0700-00002E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59" name="Line 45">
          <a:extLst>
            <a:ext uri="{FF2B5EF4-FFF2-40B4-BE49-F238E27FC236}">
              <a16:creationId xmlns:a16="http://schemas.microsoft.com/office/drawing/2014/main" id="{00000000-0008-0000-0700-00002F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0" name="Line 53">
          <a:extLst>
            <a:ext uri="{FF2B5EF4-FFF2-40B4-BE49-F238E27FC236}">
              <a16:creationId xmlns:a16="http://schemas.microsoft.com/office/drawing/2014/main" id="{00000000-0008-0000-0700-000030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1" name="Line 54">
          <a:extLst>
            <a:ext uri="{FF2B5EF4-FFF2-40B4-BE49-F238E27FC236}">
              <a16:creationId xmlns:a16="http://schemas.microsoft.com/office/drawing/2014/main" id="{00000000-0008-0000-0700-000031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2" name="Line 62">
          <a:extLst>
            <a:ext uri="{FF2B5EF4-FFF2-40B4-BE49-F238E27FC236}">
              <a16:creationId xmlns:a16="http://schemas.microsoft.com/office/drawing/2014/main" id="{00000000-0008-0000-0700-000032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3" name="Line 63">
          <a:extLst>
            <a:ext uri="{FF2B5EF4-FFF2-40B4-BE49-F238E27FC236}">
              <a16:creationId xmlns:a16="http://schemas.microsoft.com/office/drawing/2014/main" id="{00000000-0008-0000-0700-000033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4" name="Line 71">
          <a:extLst>
            <a:ext uri="{FF2B5EF4-FFF2-40B4-BE49-F238E27FC236}">
              <a16:creationId xmlns:a16="http://schemas.microsoft.com/office/drawing/2014/main" id="{00000000-0008-0000-0700-000034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86</xdr:col>
      <xdr:colOff>19050</xdr:colOff>
      <xdr:row>92</xdr:row>
      <xdr:rowOff>9525</xdr:rowOff>
    </xdr:from>
    <xdr:to>
      <xdr:col>86</xdr:col>
      <xdr:colOff>19050</xdr:colOff>
      <xdr:row>92</xdr:row>
      <xdr:rowOff>9525</xdr:rowOff>
    </xdr:to>
    <xdr:sp macro="" textlink="">
      <xdr:nvSpPr>
        <xdr:cNvPr id="565" name="Line 72">
          <a:extLst>
            <a:ext uri="{FF2B5EF4-FFF2-40B4-BE49-F238E27FC236}">
              <a16:creationId xmlns:a16="http://schemas.microsoft.com/office/drawing/2014/main" id="{00000000-0008-0000-0700-000035020000}"/>
            </a:ext>
          </a:extLst>
        </xdr:cNvPr>
        <xdr:cNvSpPr>
          <a:spLocks noChangeShapeType="1"/>
        </xdr:cNvSpPr>
      </xdr:nvSpPr>
      <xdr:spPr bwMode="auto">
        <a:xfrm>
          <a:off x="10477500" y="12544425"/>
          <a:ext cx="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101</xdr:col>
      <xdr:colOff>38100</xdr:colOff>
      <xdr:row>5</xdr:row>
      <xdr:rowOff>0</xdr:rowOff>
    </xdr:from>
    <xdr:to>
      <xdr:col>126</xdr:col>
      <xdr:colOff>12700</xdr:colOff>
      <xdr:row>44</xdr:row>
      <xdr:rowOff>63500</xdr:rowOff>
    </xdr:to>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bwMode="auto">
        <a:xfrm>
          <a:off x="12014200" y="342900"/>
          <a:ext cx="7416800" cy="5943600"/>
        </a:xfrm>
        <a:prstGeom prst="rect">
          <a:avLst/>
        </a:prstGeom>
        <a:solidFill>
          <a:srgbClr val="FFFFCC"/>
        </a:solidFill>
        <a:ln w="25400" algn="ctr">
          <a:solidFill>
            <a:srgbClr val="000000"/>
          </a:solidFill>
          <a:miter lim="800000"/>
          <a:headEnd/>
          <a:tailEn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400" b="0" i="0" u="none" strike="noStrike" kern="0" cap="none" spc="0" normalizeH="0" baseline="0" noProof="0">
              <a:ln>
                <a:noFill/>
              </a:ln>
              <a:solidFill>
                <a:srgbClr val="FF0000"/>
              </a:solidFill>
              <a:effectLst/>
              <a:uLnTx/>
              <a:uFillTx/>
            </a:rPr>
            <a:t>【</a:t>
          </a:r>
          <a:r>
            <a:rPr kumimoji="1" lang="ja-JP" altLang="en-US" sz="4400" b="0" i="0" u="none" strike="noStrike" kern="0" cap="none" spc="0" normalizeH="0" baseline="0" noProof="0">
              <a:ln>
                <a:noFill/>
              </a:ln>
              <a:solidFill>
                <a:srgbClr val="FF0000"/>
              </a:solidFill>
              <a:effectLst/>
              <a:uLnTx/>
              <a:uFillTx/>
            </a:rPr>
            <a:t>４校（園）目　印刷</a:t>
          </a:r>
          <a:r>
            <a:rPr kumimoji="1" lang="en-US" altLang="ja-JP" sz="4400" b="0" i="0" u="none" strike="noStrike" kern="0" cap="none" spc="0" normalizeH="0" baseline="0" noProof="0">
              <a:ln>
                <a:noFill/>
              </a:ln>
              <a:solidFill>
                <a:srgbClr val="FF0000"/>
              </a:solidFill>
              <a:effectLst/>
              <a:uLnTx/>
              <a:uFillTx/>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印刷すると、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「３枚１セットの調査票」</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が、出てきます。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4400" b="0"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400" b="0" i="0" u="none" strike="noStrike" kern="0" cap="none" spc="0" normalizeH="0" baseline="0" noProof="0">
              <a:ln>
                <a:noFill/>
              </a:ln>
              <a:solidFill>
                <a:srgbClr val="FF0000"/>
              </a:solidFill>
              <a:effectLst/>
              <a:uLnTx/>
              <a:uFillTx/>
            </a:rPr>
            <a:t>都道府県に提出してください。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horzOverflow="clip" wrap="none" lIns="18288" tIns="0" rIns="0" bIns="0" rtlCol="0" anchor="ctr" upright="1">
        <a:noAutofit/>
      </a:bodyPr>
      <a:lstStyle>
        <a:defPPr algn="l">
          <a:defRPr kumimoji="1" sz="1400"/>
        </a:defPPr>
      </a:lstStyle>
      <a:style>
        <a:lnRef idx="2">
          <a:schemeClr val="accent2"/>
        </a:lnRef>
        <a:fillRef idx="1">
          <a:schemeClr val="lt1"/>
        </a:fillRef>
        <a:effectRef idx="0">
          <a:schemeClr val="accent2"/>
        </a:effectRef>
        <a:fontRef idx="minor">
          <a:schemeClr val="dk1"/>
        </a:fontRef>
      </a:style>
    </a:spDef>
    <a:lnDef>
      <a:spPr bwMode="auto">
        <a:xfrm>
          <a:off x="0" y="0"/>
          <a:ext cx="1" cy="1"/>
        </a:xfrm>
        <a:custGeom>
          <a:avLst/>
          <a:gdLst/>
          <a:ahLst/>
          <a:cxnLst/>
          <a:rect l="0" t="0" r="0" b="0"/>
          <a:pathLst/>
        </a:custGeom>
        <a:solidFill>
          <a:srgbClr val="410000"/>
        </a:solidFill>
        <a:ln w="12700" cap="flat" cmpd="sng" algn="ctr">
          <a:solidFill>
            <a:srgbClr val="400000"/>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txDef>
      <a:spPr bwMode="auto">
        <a:solidFill>
          <a:srgbClr val="C0C0C0"/>
        </a:solidFill>
        <a:ln w="254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K61"/>
  <sheetViews>
    <sheetView tabSelected="1" zoomScale="75" zoomScaleNormal="75" workbookViewId="0"/>
  </sheetViews>
  <sheetFormatPr defaultColWidth="9" defaultRowHeight="13.5"/>
  <sheetData>
    <row r="1" spans="1:37">
      <c r="A1" s="270"/>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row>
    <row r="2" spans="1:37">
      <c r="A2" s="270"/>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row>
    <row r="3" spans="1:37">
      <c r="A3" s="270"/>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row>
    <row r="4" spans="1:37">
      <c r="A4" s="270"/>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row>
    <row r="5" spans="1:37">
      <c r="A5" s="270"/>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row>
    <row r="6" spans="1:37">
      <c r="A6" s="270"/>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row>
    <row r="7" spans="1:37">
      <c r="A7" s="270"/>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row>
    <row r="8" spans="1:37">
      <c r="A8" s="270"/>
      <c r="B8" s="270"/>
      <c r="C8" s="270"/>
      <c r="D8" s="270"/>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row>
    <row r="9" spans="1:37">
      <c r="A9" s="270"/>
      <c r="B9" s="270"/>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row>
    <row r="10" spans="1:37">
      <c r="A10" s="270"/>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row>
    <row r="11" spans="1:37">
      <c r="A11" s="270"/>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row>
    <row r="12" spans="1:37">
      <c r="A12" s="270"/>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row>
    <row r="13" spans="1:37">
      <c r="A13" s="270"/>
      <c r="B13" s="270"/>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row>
    <row r="14" spans="1:37">
      <c r="A14" s="270"/>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row>
    <row r="15" spans="1:37">
      <c r="A15" s="270"/>
      <c r="B15" s="270"/>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row>
    <row r="16" spans="1:37">
      <c r="A16" s="270"/>
      <c r="B16" s="270"/>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row>
    <row r="17" spans="1:37">
      <c r="A17" s="270"/>
      <c r="B17" s="270"/>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row>
    <row r="18" spans="1:37">
      <c r="A18" s="270"/>
      <c r="B18" s="270"/>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row>
    <row r="19" spans="1:37">
      <c r="A19" s="270"/>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row>
    <row r="20" spans="1:37">
      <c r="A20" s="270"/>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row>
    <row r="21" spans="1:37">
      <c r="A21" s="270"/>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row>
    <row r="22" spans="1:37">
      <c r="A22" s="270"/>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row>
    <row r="23" spans="1:37">
      <c r="A23" s="270"/>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row>
    <row r="24" spans="1:37">
      <c r="A24" s="270"/>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row>
    <row r="25" spans="1:37">
      <c r="A25" s="270"/>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row>
    <row r="26" spans="1:37">
      <c r="A26" s="270"/>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row>
    <row r="27" spans="1:37">
      <c r="A27" s="270"/>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c r="AG27" s="270"/>
      <c r="AH27" s="270"/>
      <c r="AI27" s="270"/>
      <c r="AJ27" s="270"/>
      <c r="AK27" s="270"/>
    </row>
    <row r="28" spans="1:37">
      <c r="A28" s="270"/>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row>
    <row r="29" spans="1:37">
      <c r="A29" s="270"/>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row>
    <row r="30" spans="1:37">
      <c r="A30" s="270"/>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row>
    <row r="31" spans="1:37">
      <c r="A31" s="270"/>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row>
    <row r="32" spans="1:37">
      <c r="A32" s="270"/>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row>
    <row r="33" spans="1:37">
      <c r="A33" s="270"/>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row>
    <row r="34" spans="1:37">
      <c r="A34" s="270"/>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row>
    <row r="35" spans="1:37">
      <c r="A35" s="270"/>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row>
    <row r="36" spans="1:37">
      <c r="A36" s="270"/>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row>
    <row r="37" spans="1:37">
      <c r="A37" s="270"/>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270"/>
      <c r="AJ37" s="270"/>
      <c r="AK37" s="270"/>
    </row>
    <row r="38" spans="1:37">
      <c r="A38" s="270"/>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row>
    <row r="39" spans="1:37">
      <c r="A39" s="270"/>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0"/>
    </row>
    <row r="40" spans="1:37">
      <c r="A40" s="270"/>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row>
    <row r="41" spans="1:37">
      <c r="A41" s="270"/>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row>
    <row r="42" spans="1:37">
      <c r="A42" s="270"/>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row>
    <row r="43" spans="1:37">
      <c r="A43" s="270"/>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70"/>
      <c r="AE43" s="270"/>
      <c r="AF43" s="270"/>
      <c r="AG43" s="270"/>
      <c r="AH43" s="270"/>
      <c r="AI43" s="270"/>
      <c r="AJ43" s="270"/>
      <c r="AK43" s="270"/>
    </row>
    <row r="44" spans="1:37">
      <c r="A44" s="270"/>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row>
    <row r="45" spans="1:37">
      <c r="A45" s="270"/>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K45" s="270"/>
    </row>
    <row r="46" spans="1:37">
      <c r="A46" s="270"/>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270"/>
    </row>
    <row r="47" spans="1:37">
      <c r="A47" s="270"/>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row>
    <row r="48" spans="1:37">
      <c r="A48" s="270"/>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row>
    <row r="49" spans="1:37">
      <c r="A49" s="270"/>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0"/>
      <c r="AG49" s="270"/>
      <c r="AH49" s="270"/>
      <c r="AI49" s="270"/>
      <c r="AJ49" s="270"/>
      <c r="AK49" s="270"/>
    </row>
    <row r="50" spans="1:37">
      <c r="A50" s="270"/>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0"/>
      <c r="AG50" s="270"/>
      <c r="AH50" s="270"/>
      <c r="AI50" s="270"/>
      <c r="AJ50" s="270"/>
      <c r="AK50" s="270"/>
    </row>
    <row r="51" spans="1:37">
      <c r="A51" s="270"/>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0"/>
      <c r="AG51" s="270"/>
      <c r="AH51" s="270"/>
      <c r="AI51" s="270"/>
      <c r="AJ51" s="270"/>
      <c r="AK51" s="270"/>
    </row>
    <row r="52" spans="1:37">
      <c r="A52" s="270"/>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row>
    <row r="53" spans="1:37">
      <c r="A53" s="270"/>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0"/>
      <c r="AG53" s="270"/>
      <c r="AH53" s="270"/>
      <c r="AI53" s="270"/>
      <c r="AJ53" s="270"/>
      <c r="AK53" s="270"/>
    </row>
    <row r="54" spans="1:37">
      <c r="A54" s="270"/>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row>
    <row r="55" spans="1:37">
      <c r="A55" s="270"/>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row>
    <row r="56" spans="1:37">
      <c r="A56" s="270"/>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0"/>
      <c r="AG56" s="270"/>
      <c r="AH56" s="270"/>
      <c r="AI56" s="270"/>
      <c r="AJ56" s="270"/>
      <c r="AK56" s="270"/>
    </row>
    <row r="57" spans="1:37">
      <c r="A57" s="270"/>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0"/>
      <c r="AK57" s="270"/>
    </row>
    <row r="58" spans="1:37">
      <c r="A58" s="270"/>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0"/>
      <c r="AK58" s="270"/>
    </row>
    <row r="59" spans="1:37">
      <c r="A59" s="270"/>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70"/>
      <c r="AE59" s="270"/>
      <c r="AF59" s="270"/>
      <c r="AG59" s="270"/>
      <c r="AH59" s="270"/>
      <c r="AI59" s="270"/>
      <c r="AJ59" s="270"/>
      <c r="AK59" s="270"/>
    </row>
    <row r="60" spans="1:37">
      <c r="Q60" s="270"/>
      <c r="R60" s="270"/>
      <c r="S60" s="270"/>
      <c r="T60" s="270"/>
      <c r="U60" s="270"/>
      <c r="V60" s="270"/>
      <c r="W60" s="270"/>
      <c r="X60" s="270"/>
      <c r="Y60" s="270"/>
      <c r="Z60" s="270"/>
      <c r="AA60" s="270"/>
      <c r="AB60" s="270"/>
      <c r="AC60" s="270"/>
      <c r="AD60" s="270"/>
      <c r="AE60" s="270"/>
      <c r="AF60" s="270"/>
      <c r="AG60" s="270"/>
      <c r="AH60" s="270"/>
      <c r="AI60" s="270"/>
      <c r="AJ60" s="270"/>
      <c r="AK60" s="270"/>
    </row>
    <row r="61" spans="1:37">
      <c r="Q61" s="270"/>
      <c r="R61" s="270"/>
      <c r="S61" s="270"/>
      <c r="T61" s="270"/>
      <c r="U61" s="270"/>
      <c r="V61" s="270"/>
      <c r="W61" s="270"/>
      <c r="X61" s="270"/>
      <c r="Y61" s="270"/>
      <c r="Z61" s="270"/>
      <c r="AA61" s="270"/>
      <c r="AB61" s="270"/>
      <c r="AC61" s="270"/>
      <c r="AD61" s="270"/>
      <c r="AE61" s="270"/>
      <c r="AF61" s="270"/>
      <c r="AG61" s="270"/>
      <c r="AH61" s="270"/>
      <c r="AI61" s="270"/>
      <c r="AJ61" s="270"/>
      <c r="AK61" s="270"/>
    </row>
  </sheetData>
  <sheetProtection sheet="1" objects="1" scenarios="1"/>
  <phoneticPr fontId="6"/>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W75"/>
  <sheetViews>
    <sheetView zoomScaleNormal="100" workbookViewId="0">
      <selection activeCell="F7" sqref="F7"/>
    </sheetView>
  </sheetViews>
  <sheetFormatPr defaultColWidth="9" defaultRowHeight="13.5"/>
  <cols>
    <col min="1" max="1" width="4" style="13" customWidth="1"/>
    <col min="2" max="2" width="9" style="13"/>
    <col min="3" max="3" width="12.375" style="13" customWidth="1"/>
    <col min="4" max="4" width="5.5" style="13" customWidth="1"/>
    <col min="5" max="5" width="5.75" style="13" customWidth="1"/>
    <col min="6" max="6" width="20.125" style="13" customWidth="1"/>
    <col min="7" max="7" width="19.875" style="13" customWidth="1"/>
    <col min="8" max="8" width="17.875" style="13" customWidth="1"/>
    <col min="9" max="9" width="20" style="13" customWidth="1"/>
    <col min="10" max="11" width="3.625" style="13" customWidth="1"/>
    <col min="12" max="12" width="3.875" style="13" customWidth="1"/>
    <col min="13" max="13" width="10.25" style="13" hidden="1" customWidth="1"/>
    <col min="14" max="14" width="20.125" style="13" customWidth="1"/>
    <col min="15" max="15" width="19.75" style="13" customWidth="1"/>
    <col min="16" max="16384" width="9" style="13"/>
  </cols>
  <sheetData>
    <row r="1" spans="1:23" ht="108" customHeight="1">
      <c r="A1" s="267"/>
      <c r="B1" s="267"/>
      <c r="C1" s="267"/>
      <c r="D1" s="267"/>
      <c r="E1" s="267"/>
      <c r="F1" s="267"/>
      <c r="G1" s="267"/>
      <c r="H1" s="267"/>
      <c r="I1" s="267"/>
      <c r="J1" s="267"/>
      <c r="K1" s="267"/>
      <c r="L1" s="267"/>
      <c r="M1" s="267"/>
      <c r="N1" s="267"/>
      <c r="O1" s="267"/>
      <c r="P1" s="267"/>
      <c r="Q1" s="272" t="s">
        <v>485</v>
      </c>
      <c r="R1" s="267"/>
      <c r="S1" s="267"/>
      <c r="T1" s="267"/>
      <c r="U1" s="267"/>
      <c r="V1" s="267"/>
      <c r="W1" s="267"/>
    </row>
    <row r="2" spans="1:23" ht="2.1" customHeight="1">
      <c r="A2" s="267"/>
      <c r="B2" s="267"/>
      <c r="C2" s="267"/>
      <c r="D2" s="267"/>
      <c r="E2" s="267"/>
      <c r="F2" s="267"/>
      <c r="G2" s="267"/>
      <c r="H2" s="267"/>
      <c r="I2" s="267"/>
      <c r="J2" s="267"/>
      <c r="K2" s="267"/>
      <c r="L2" s="267"/>
      <c r="M2" s="267"/>
      <c r="N2" s="267"/>
      <c r="O2" s="267"/>
      <c r="P2" s="267"/>
      <c r="Q2" s="267"/>
      <c r="R2" s="267"/>
      <c r="S2" s="267"/>
      <c r="T2" s="267"/>
      <c r="U2" s="267"/>
      <c r="V2" s="267"/>
      <c r="W2" s="267"/>
    </row>
    <row r="3" spans="1:23" ht="2.1" customHeight="1">
      <c r="A3" s="267"/>
      <c r="B3" s="267"/>
      <c r="C3" s="267"/>
      <c r="D3" s="267"/>
      <c r="E3" s="267"/>
      <c r="F3" s="267"/>
      <c r="G3" s="267"/>
      <c r="H3" s="267"/>
      <c r="I3" s="267"/>
      <c r="J3" s="267"/>
      <c r="K3" s="267"/>
      <c r="L3" s="267"/>
      <c r="M3" s="267"/>
      <c r="N3" s="267"/>
      <c r="O3" s="267"/>
      <c r="P3" s="267"/>
      <c r="Q3" s="267"/>
      <c r="R3" s="267"/>
      <c r="S3" s="267"/>
      <c r="T3" s="267"/>
      <c r="U3" s="267"/>
      <c r="V3" s="267"/>
      <c r="W3" s="267"/>
    </row>
    <row r="4" spans="1:23" ht="50.25" customHeight="1" thickBot="1">
      <c r="A4" s="267"/>
      <c r="B4" s="268" t="s">
        <v>496</v>
      </c>
      <c r="C4" s="267"/>
      <c r="D4" s="267"/>
      <c r="E4" s="267"/>
      <c r="F4" s="267"/>
      <c r="G4" s="267"/>
      <c r="H4" s="267"/>
      <c r="I4" s="267"/>
      <c r="J4" s="267"/>
      <c r="K4" s="267"/>
      <c r="L4" s="456" t="s">
        <v>505</v>
      </c>
      <c r="M4" s="457"/>
      <c r="N4" s="457"/>
      <c r="O4" s="457"/>
      <c r="P4" s="267"/>
      <c r="Q4" s="267"/>
      <c r="R4" s="267"/>
      <c r="S4" s="267"/>
      <c r="T4" s="267"/>
      <c r="U4" s="267"/>
      <c r="V4" s="267"/>
      <c r="W4" s="267"/>
    </row>
    <row r="5" spans="1:23" ht="21.75" customHeight="1" thickBot="1">
      <c r="A5" s="267"/>
      <c r="B5" s="493" t="s">
        <v>489</v>
      </c>
      <c r="C5" s="494"/>
      <c r="D5" s="469" t="s">
        <v>488</v>
      </c>
      <c r="E5" s="470"/>
      <c r="F5" s="471"/>
      <c r="G5" s="472" t="s">
        <v>490</v>
      </c>
      <c r="H5" s="473"/>
      <c r="I5" s="474"/>
      <c r="J5" s="267"/>
      <c r="K5" s="267"/>
      <c r="L5" s="443"/>
      <c r="M5" s="443"/>
      <c r="N5" s="443"/>
      <c r="O5" s="443"/>
      <c r="P5" s="267"/>
      <c r="Q5" s="267"/>
      <c r="R5" s="267"/>
      <c r="S5" s="267"/>
      <c r="T5" s="267"/>
      <c r="U5" s="267"/>
      <c r="V5" s="267"/>
      <c r="W5" s="267"/>
    </row>
    <row r="6" spans="1:23" ht="18" customHeight="1">
      <c r="A6" s="267"/>
      <c r="B6" s="495"/>
      <c r="C6" s="496"/>
      <c r="D6" s="475" t="s">
        <v>487</v>
      </c>
      <c r="E6" s="476"/>
      <c r="F6" s="400" t="str">
        <f>IFERROR(IF(G18&gt;0,G18,""),"")</f>
        <v/>
      </c>
      <c r="G6" s="466"/>
      <c r="H6" s="467"/>
      <c r="I6" s="468"/>
      <c r="J6" s="267"/>
      <c r="K6" s="267"/>
      <c r="L6" s="458"/>
      <c r="M6" s="458"/>
      <c r="N6" s="444" t="s">
        <v>494</v>
      </c>
      <c r="O6" s="445" t="s">
        <v>495</v>
      </c>
      <c r="P6" s="267"/>
      <c r="Q6" s="267"/>
      <c r="R6" s="267"/>
      <c r="S6" s="267"/>
      <c r="T6" s="267"/>
      <c r="U6" s="267"/>
      <c r="V6" s="267"/>
      <c r="W6" s="267"/>
    </row>
    <row r="7" spans="1:23" ht="47.25" customHeight="1" thickBot="1">
      <c r="A7" s="267"/>
      <c r="B7" s="495"/>
      <c r="C7" s="496"/>
      <c r="D7" s="459" t="str">
        <f ca="1">CONCATENATE("(",作業２!C67,作業２!C59,"年度)")</f>
        <v>(令和6年度)</v>
      </c>
      <c r="E7" s="460"/>
      <c r="F7" s="401"/>
      <c r="G7" s="463"/>
      <c r="H7" s="464"/>
      <c r="I7" s="465"/>
      <c r="J7" s="403"/>
      <c r="K7" s="404"/>
      <c r="L7" s="458"/>
      <c r="M7" s="458"/>
      <c r="N7" s="446" t="s">
        <v>491</v>
      </c>
      <c r="O7" s="447" t="s">
        <v>492</v>
      </c>
      <c r="P7" s="267"/>
      <c r="Q7" s="267"/>
      <c r="R7" s="267"/>
      <c r="S7" s="267"/>
      <c r="T7" s="267"/>
      <c r="U7" s="267"/>
      <c r="V7" s="267"/>
      <c r="W7" s="267"/>
    </row>
    <row r="8" spans="1:23" ht="22.5" customHeight="1" thickBot="1">
      <c r="A8" s="267"/>
      <c r="B8" s="497"/>
      <c r="C8" s="498"/>
      <c r="D8" s="461" t="str">
        <f ca="1">CONCATENATE("(",作業２!C63,作業２!C59-1,"年度)")</f>
        <v>(令和5年度)</v>
      </c>
      <c r="E8" s="462"/>
      <c r="F8" s="394"/>
      <c r="G8" s="267"/>
      <c r="H8" s="481" t="str">
        <f>IF(F8="学校法人",CONCATENATE(作業２!C63,作業２!C56,"年度に学校法人だった    場合は、この入力様式はご利用いただけません。　　　　　　　　　　　　学校法人用の「調査票」をご利用ください。"),"")</f>
        <v/>
      </c>
      <c r="I8" s="481"/>
      <c r="J8" s="267"/>
      <c r="K8" s="267"/>
      <c r="L8" s="458"/>
      <c r="M8" s="458"/>
      <c r="N8" s="448" t="s">
        <v>303</v>
      </c>
      <c r="O8" s="449"/>
      <c r="P8" s="267"/>
      <c r="Q8" s="267"/>
      <c r="R8" s="267"/>
      <c r="S8" s="267"/>
      <c r="T8" s="267"/>
      <c r="U8" s="267"/>
      <c r="V8" s="267"/>
      <c r="W8" s="267"/>
    </row>
    <row r="9" spans="1:23" ht="18" customHeight="1" thickBot="1">
      <c r="A9" s="267"/>
      <c r="B9" s="483" t="s">
        <v>387</v>
      </c>
      <c r="C9" s="484"/>
      <c r="D9" s="395"/>
      <c r="E9" s="396" t="s">
        <v>61</v>
      </c>
      <c r="F9" s="402" t="s">
        <v>63</v>
      </c>
      <c r="G9" s="397" t="s">
        <v>64</v>
      </c>
      <c r="H9" s="482"/>
      <c r="I9" s="482"/>
      <c r="J9" s="393"/>
      <c r="K9" s="393"/>
      <c r="L9" s="267"/>
      <c r="M9" s="267"/>
      <c r="O9" s="267"/>
      <c r="P9" s="267"/>
      <c r="Q9" s="267"/>
      <c r="R9" s="267"/>
      <c r="S9" s="267"/>
      <c r="T9" s="267"/>
      <c r="U9" s="267"/>
      <c r="V9" s="267"/>
      <c r="W9" s="267"/>
    </row>
    <row r="10" spans="1:23" ht="18.75" customHeight="1">
      <c r="A10" s="267"/>
      <c r="B10" s="485"/>
      <c r="C10" s="486"/>
      <c r="D10" s="489" t="s">
        <v>486</v>
      </c>
      <c r="E10" s="490"/>
      <c r="F10" s="423"/>
      <c r="G10" s="424"/>
      <c r="H10" s="482"/>
      <c r="I10" s="482"/>
      <c r="J10" s="393"/>
      <c r="K10" s="393"/>
      <c r="L10" s="267"/>
      <c r="M10" s="267"/>
      <c r="N10" s="450" t="s">
        <v>258</v>
      </c>
      <c r="O10" s="451" t="s">
        <v>259</v>
      </c>
      <c r="P10" s="267"/>
      <c r="Q10" s="267"/>
      <c r="R10" s="267"/>
      <c r="S10" s="267"/>
      <c r="T10" s="267"/>
      <c r="U10" s="267"/>
      <c r="V10" s="267"/>
      <c r="W10" s="267"/>
    </row>
    <row r="11" spans="1:23" ht="41.25" customHeight="1" thickBot="1">
      <c r="A11" s="267"/>
      <c r="B11" s="487"/>
      <c r="C11" s="488"/>
      <c r="D11" s="491" t="s">
        <v>493</v>
      </c>
      <c r="E11" s="492"/>
      <c r="F11" s="398"/>
      <c r="G11" s="399"/>
      <c r="H11" s="482"/>
      <c r="I11" s="482"/>
      <c r="J11" s="393"/>
      <c r="K11" s="393"/>
      <c r="L11" s="267"/>
      <c r="M11" s="267"/>
      <c r="N11" s="452" t="s">
        <v>79</v>
      </c>
      <c r="O11" s="453" t="s">
        <v>257</v>
      </c>
      <c r="P11" s="267"/>
      <c r="Q11" s="267"/>
      <c r="R11" s="267"/>
      <c r="S11" s="267"/>
      <c r="T11" s="267"/>
      <c r="U11" s="267"/>
      <c r="V11" s="267"/>
      <c r="W11" s="267"/>
    </row>
    <row r="12" spans="1:23" ht="42.75" customHeight="1" thickBot="1">
      <c r="A12" s="267"/>
      <c r="B12" s="479" t="s">
        <v>498</v>
      </c>
      <c r="C12" s="480"/>
      <c r="D12" s="480"/>
      <c r="E12" s="480"/>
      <c r="F12" s="127"/>
      <c r="G12" s="34" t="s">
        <v>497</v>
      </c>
      <c r="H12" s="482"/>
      <c r="I12" s="482"/>
      <c r="J12" s="267"/>
      <c r="K12" s="267"/>
      <c r="L12" s="267"/>
      <c r="M12" s="267"/>
      <c r="N12" s="454">
        <v>2</v>
      </c>
      <c r="O12" s="455" t="s">
        <v>356</v>
      </c>
      <c r="P12" s="267"/>
      <c r="Q12" s="267"/>
      <c r="R12" s="267"/>
      <c r="S12" s="267"/>
      <c r="T12" s="267"/>
      <c r="U12" s="267"/>
      <c r="V12" s="267"/>
      <c r="W12" s="267"/>
    </row>
    <row r="13" spans="1:23" ht="6.75" customHeight="1">
      <c r="A13" s="267"/>
      <c r="B13" s="267"/>
      <c r="C13" s="267"/>
      <c r="D13" s="267"/>
      <c r="E13" s="267"/>
      <c r="F13" s="267"/>
      <c r="G13" s="267"/>
      <c r="H13" s="267"/>
      <c r="I13" s="267"/>
      <c r="J13" s="267"/>
      <c r="K13" s="267"/>
      <c r="L13" s="267"/>
      <c r="M13" s="267"/>
      <c r="N13" s="267"/>
      <c r="O13" s="267"/>
      <c r="P13" s="267"/>
      <c r="Q13" s="267"/>
      <c r="R13" s="267"/>
      <c r="S13" s="267"/>
      <c r="T13" s="267"/>
      <c r="U13" s="267"/>
      <c r="V13" s="267"/>
      <c r="W13" s="267"/>
    </row>
    <row r="14" spans="1:23" ht="126" customHeight="1">
      <c r="A14" s="267"/>
      <c r="B14" s="477" t="str">
        <f>IF(F12&gt;8,CONCATENATE("ひとつのファイルで４校(園)分しか作成できません。複数の場合は以下の手順で進めて下さい。　　　　　　　　　　　　　　　　　　　　　　　　　　　　　　　　　　　　　　　　　　　　　　　　　　　　１．作業１（このシート）に入力したのち、このファイル(１～４校(園)分)を保存　　　　　　　　　　　　　　　　　　　　２．別の名前でこのファイルを保存(５",(IF(F12&gt;5,(CONCATENATE("～",F12)),"")),"校(園)分を４校（園）ずつ)　　　　　　　　　　　　　　　　　　　　　　　　　　　　　　　　　　３．保存して作成した複数のファイルに、それぞれ「作業２」「作業３」を入力。"),IF(F12&gt;4,CONCATENATE("ひとつのファイルで４校(園)分しか作成できません。複数の場合は以下の手順で進めて下さい。　　　　　　　　　　　　　　　　　　　　　　　　　　　　　　　　　　　　　　　　　　　　　　　　　　　　１．作業１（このシート）に入力したのち、このファイル(１～４校(園)分)を保存　　　　　　　　　　　　　　　　　　　　２．別の名前でこのファイルを保存(５",(IF(F12&gt;5,(CONCATENATE("～",F12)),"")),"校(園)分)　　　　　　　　　　　　　　　　　　　　　　　　　　　　　　　　　　３．保存して作成した２つのファイルに、それぞれ「作業２」「作業３」を入力。"),""))</f>
        <v/>
      </c>
      <c r="C14" s="478"/>
      <c r="D14" s="478"/>
      <c r="E14" s="478"/>
      <c r="F14" s="478"/>
      <c r="G14" s="478"/>
      <c r="H14" s="478"/>
      <c r="I14" s="478"/>
      <c r="J14" s="389"/>
      <c r="K14" s="389"/>
      <c r="L14" s="269"/>
      <c r="M14" s="269"/>
      <c r="N14" s="267"/>
      <c r="O14" s="267"/>
      <c r="P14" s="267"/>
      <c r="Q14" s="267"/>
      <c r="R14" s="267"/>
      <c r="S14" s="267"/>
      <c r="T14" s="267"/>
      <c r="U14" s="267"/>
      <c r="V14" s="267"/>
      <c r="W14" s="267"/>
    </row>
    <row r="15" spans="1:23" ht="15.75" customHeight="1">
      <c r="A15" s="267"/>
      <c r="B15" s="267" t="s">
        <v>357</v>
      </c>
      <c r="C15" s="267"/>
      <c r="D15" s="267"/>
      <c r="E15" s="267"/>
      <c r="F15" s="267"/>
      <c r="G15" s="267"/>
      <c r="H15" s="267"/>
      <c r="I15" s="267"/>
      <c r="J15" s="267"/>
      <c r="K15" s="267"/>
      <c r="L15" s="267"/>
      <c r="M15" s="267"/>
      <c r="N15" s="267"/>
      <c r="O15" s="267"/>
      <c r="P15" s="267"/>
      <c r="Q15" s="267"/>
      <c r="R15" s="267"/>
      <c r="S15" s="267"/>
      <c r="T15" s="267"/>
      <c r="U15" s="267"/>
      <c r="V15" s="267"/>
      <c r="W15" s="267"/>
    </row>
    <row r="16" spans="1:23" hidden="1"/>
    <row r="17" spans="6:17" hidden="1">
      <c r="N17"/>
    </row>
    <row r="18" spans="6:17" hidden="1">
      <c r="F18" s="438" t="str">
        <f>IF(F7="","",IF((LEFT(F7,4))=(LEFT(G7,4)),"",IF(F7=F45,"",IF(F7=F46,"",IF(F7=F47,"",F7)))))</f>
        <v/>
      </c>
      <c r="G18" s="439" t="str">
        <f>IF(F7="","",IF(F7="（個人立）","",IF(F7="（その他）","",VLOOKUP(F7,F51:I72,4,FALSE))))</f>
        <v/>
      </c>
      <c r="H18" s="440" t="s">
        <v>453</v>
      </c>
      <c r="I18" s="440"/>
      <c r="J18" s="440"/>
      <c r="K18" s="440"/>
      <c r="L18" s="440"/>
      <c r="M18" s="438"/>
      <c r="N18" s="12"/>
      <c r="O18" s="440"/>
      <c r="P18" s="440"/>
      <c r="Q18" s="440"/>
    </row>
    <row r="19" spans="6:17" hidden="1">
      <c r="F19" s="126" t="str">
        <f>IF(F8="","",IF(F8=F45,"",IF(F8=F46,"",IF(F8=F47,"",F8))))</f>
        <v/>
      </c>
      <c r="G19" s="142" t="str">
        <f>IF(F8="","",IF(F8="（個人立）","",IF(F8="（その他）","",VLOOKUP(F8,F51:I72,4,FALSE))))</f>
        <v/>
      </c>
      <c r="H19" s="13" t="s">
        <v>454</v>
      </c>
      <c r="N19"/>
    </row>
    <row r="20" spans="6:17" hidden="1">
      <c r="N20"/>
    </row>
    <row r="21" spans="6:17" hidden="1">
      <c r="F21" s="439" t="str">
        <f>IFERROR(VLOOKUP(F7,F51:H72,3,FALSE),"")</f>
        <v/>
      </c>
      <c r="G21" s="440" t="s">
        <v>460</v>
      </c>
      <c r="H21" s="440"/>
      <c r="I21" s="12"/>
      <c r="J21" s="12"/>
      <c r="K21" s="12"/>
      <c r="L21" s="440"/>
      <c r="N21"/>
    </row>
    <row r="22" spans="6:17" hidden="1">
      <c r="F22" s="142" t="str">
        <f>IFERROR(VLOOKUP(F8,F51:H72,3,FALSE),"")</f>
        <v/>
      </c>
      <c r="G22" s="13" t="s">
        <v>520</v>
      </c>
      <c r="I22"/>
      <c r="J22"/>
      <c r="K22"/>
      <c r="N22"/>
    </row>
    <row r="23" spans="6:17" hidden="1">
      <c r="I23"/>
      <c r="J23"/>
      <c r="K23"/>
      <c r="N23"/>
    </row>
    <row r="24" spans="6:17" hidden="1">
      <c r="F24" s="167" t="s">
        <v>456</v>
      </c>
      <c r="N24"/>
    </row>
    <row r="25" spans="6:17" hidden="1">
      <c r="F25" s="392"/>
      <c r="N25"/>
    </row>
    <row r="26" spans="6:17" hidden="1">
      <c r="F26" s="392" t="s">
        <v>455</v>
      </c>
      <c r="G26"/>
      <c r="H26"/>
      <c r="I26"/>
      <c r="J26"/>
      <c r="K26"/>
      <c r="N26"/>
    </row>
    <row r="27" spans="6:17" hidden="1">
      <c r="F27" s="392" t="s">
        <v>263</v>
      </c>
      <c r="G27"/>
      <c r="H27"/>
      <c r="I27"/>
      <c r="J27"/>
      <c r="K27"/>
      <c r="N27"/>
    </row>
    <row r="28" spans="6:17" hidden="1">
      <c r="F28" s="392" t="s">
        <v>269</v>
      </c>
      <c r="G28"/>
      <c r="H28"/>
      <c r="I28"/>
      <c r="J28"/>
      <c r="K28"/>
      <c r="N28"/>
    </row>
    <row r="29" spans="6:17" hidden="1">
      <c r="F29" s="392" t="s">
        <v>268</v>
      </c>
      <c r="G29"/>
      <c r="H29"/>
      <c r="I29"/>
      <c r="J29"/>
      <c r="K29"/>
      <c r="N29"/>
    </row>
    <row r="30" spans="6:17" hidden="1">
      <c r="F30" s="392" t="s">
        <v>270</v>
      </c>
      <c r="G30"/>
      <c r="H30"/>
      <c r="I30"/>
      <c r="J30"/>
      <c r="K30"/>
      <c r="N30"/>
    </row>
    <row r="31" spans="6:17" hidden="1">
      <c r="F31" s="392" t="s">
        <v>359</v>
      </c>
      <c r="G31"/>
      <c r="H31"/>
      <c r="I31"/>
      <c r="J31"/>
      <c r="K31"/>
      <c r="N31"/>
    </row>
    <row r="32" spans="6:17" hidden="1">
      <c r="F32" s="392" t="s">
        <v>360</v>
      </c>
      <c r="G32"/>
      <c r="H32"/>
      <c r="I32"/>
      <c r="J32"/>
      <c r="K32"/>
      <c r="N32"/>
    </row>
    <row r="33" spans="6:14" hidden="1">
      <c r="F33" s="392" t="s">
        <v>265</v>
      </c>
      <c r="G33"/>
      <c r="H33"/>
      <c r="I33"/>
      <c r="J33"/>
      <c r="K33"/>
      <c r="N33"/>
    </row>
    <row r="34" spans="6:14" hidden="1">
      <c r="F34" s="392" t="s">
        <v>261</v>
      </c>
      <c r="G34"/>
      <c r="H34"/>
      <c r="I34"/>
      <c r="J34"/>
      <c r="K34"/>
      <c r="N34"/>
    </row>
    <row r="35" spans="6:14" hidden="1">
      <c r="F35" s="392" t="s">
        <v>267</v>
      </c>
      <c r="G35"/>
      <c r="H35"/>
      <c r="I35"/>
      <c r="J35"/>
      <c r="K35"/>
      <c r="N35"/>
    </row>
    <row r="36" spans="6:14" hidden="1">
      <c r="F36" s="392" t="s">
        <v>266</v>
      </c>
      <c r="G36"/>
      <c r="H36"/>
      <c r="I36"/>
      <c r="J36"/>
      <c r="K36"/>
      <c r="N36"/>
    </row>
    <row r="37" spans="6:14" hidden="1">
      <c r="F37" s="392" t="s">
        <v>260</v>
      </c>
      <c r="G37"/>
      <c r="H37"/>
      <c r="I37"/>
      <c r="J37"/>
      <c r="K37"/>
      <c r="N37"/>
    </row>
    <row r="38" spans="6:14" hidden="1">
      <c r="F38" s="392" t="s">
        <v>361</v>
      </c>
      <c r="G38"/>
      <c r="H38"/>
      <c r="I38"/>
      <c r="J38"/>
      <c r="K38"/>
      <c r="N38"/>
    </row>
    <row r="39" spans="6:14" hidden="1">
      <c r="F39" s="392" t="s">
        <v>262</v>
      </c>
      <c r="G39"/>
      <c r="H39"/>
      <c r="I39"/>
      <c r="J39"/>
      <c r="K39"/>
      <c r="N39"/>
    </row>
    <row r="40" spans="6:14" hidden="1">
      <c r="F40" s="392" t="s">
        <v>362</v>
      </c>
      <c r="G40"/>
      <c r="H40"/>
      <c r="I40"/>
      <c r="J40"/>
      <c r="K40"/>
      <c r="N40"/>
    </row>
    <row r="41" spans="6:14" hidden="1">
      <c r="F41" s="392" t="s">
        <v>363</v>
      </c>
      <c r="G41"/>
      <c r="H41"/>
      <c r="I41"/>
      <c r="J41"/>
      <c r="K41"/>
      <c r="N41"/>
    </row>
    <row r="42" spans="6:14" hidden="1">
      <c r="F42" s="392" t="s">
        <v>364</v>
      </c>
      <c r="G42"/>
      <c r="H42"/>
      <c r="I42"/>
      <c r="J42"/>
      <c r="K42"/>
      <c r="N42"/>
    </row>
    <row r="43" spans="6:14" hidden="1">
      <c r="F43" s="392" t="s">
        <v>365</v>
      </c>
      <c r="G43"/>
      <c r="H43"/>
      <c r="I43"/>
      <c r="J43"/>
      <c r="K43"/>
      <c r="N43"/>
    </row>
    <row r="44" spans="6:14" hidden="1">
      <c r="F44" s="392"/>
      <c r="G44"/>
      <c r="H44"/>
      <c r="I44"/>
      <c r="J44"/>
      <c r="K44"/>
      <c r="N44"/>
    </row>
    <row r="45" spans="6:14" hidden="1">
      <c r="F45" s="392" t="s">
        <v>367</v>
      </c>
      <c r="G45"/>
      <c r="H45"/>
      <c r="I45"/>
      <c r="J45"/>
      <c r="K45"/>
      <c r="N45"/>
    </row>
    <row r="46" spans="6:14" hidden="1">
      <c r="F46" s="392" t="s">
        <v>272</v>
      </c>
      <c r="G46"/>
      <c r="H46"/>
      <c r="I46"/>
      <c r="J46"/>
      <c r="K46"/>
      <c r="N46"/>
    </row>
    <row r="47" spans="6:14" hidden="1">
      <c r="F47" s="392" t="s">
        <v>517</v>
      </c>
      <c r="G47"/>
      <c r="H47"/>
      <c r="I47"/>
      <c r="J47"/>
      <c r="K47"/>
      <c r="N47"/>
    </row>
    <row r="48" spans="6:14" hidden="1">
      <c r="F48" s="392" t="s">
        <v>518</v>
      </c>
      <c r="N48"/>
    </row>
    <row r="49" spans="3:14" hidden="1">
      <c r="F49" s="335" t="s">
        <v>458</v>
      </c>
      <c r="N49"/>
    </row>
    <row r="50" spans="3:14" hidden="1">
      <c r="F50" s="335" t="s">
        <v>459</v>
      </c>
      <c r="N50"/>
    </row>
    <row r="51" spans="3:14" hidden="1">
      <c r="C51"/>
      <c r="F51" s="142" t="s">
        <v>367</v>
      </c>
      <c r="G51" s="142"/>
      <c r="H51" s="142">
        <v>3</v>
      </c>
      <c r="I51" s="142" t="s">
        <v>389</v>
      </c>
      <c r="J51" s="142"/>
      <c r="K51" s="142"/>
      <c r="N51"/>
    </row>
    <row r="52" spans="3:14" hidden="1">
      <c r="C52"/>
      <c r="F52" s="142" t="s">
        <v>272</v>
      </c>
      <c r="G52" s="142"/>
      <c r="H52" s="142">
        <v>2</v>
      </c>
      <c r="I52" s="142"/>
      <c r="J52" s="142"/>
      <c r="K52" s="142"/>
      <c r="N52"/>
    </row>
    <row r="53" spans="3:14" hidden="1">
      <c r="C53"/>
      <c r="F53" s="142" t="s">
        <v>388</v>
      </c>
      <c r="G53" s="142"/>
      <c r="H53" s="142">
        <v>1</v>
      </c>
      <c r="I53" s="142"/>
      <c r="J53" s="142"/>
      <c r="K53" s="142"/>
    </row>
    <row r="54" spans="3:14" hidden="1">
      <c r="C54"/>
      <c r="F54" s="142" t="s">
        <v>361</v>
      </c>
      <c r="G54" s="142"/>
      <c r="H54" s="142">
        <v>2</v>
      </c>
      <c r="I54" s="142" t="s">
        <v>378</v>
      </c>
      <c r="J54" s="142"/>
      <c r="K54" s="142"/>
    </row>
    <row r="55" spans="3:14" hidden="1">
      <c r="C55"/>
      <c r="F55" s="142" t="s">
        <v>366</v>
      </c>
      <c r="G55" s="142"/>
      <c r="H55" s="142">
        <v>2</v>
      </c>
      <c r="I55" s="142"/>
      <c r="J55" s="142"/>
      <c r="K55" s="142"/>
    </row>
    <row r="56" spans="3:14" hidden="1">
      <c r="C56"/>
      <c r="F56" s="142" t="s">
        <v>363</v>
      </c>
      <c r="G56" s="142"/>
      <c r="H56" s="142">
        <v>2</v>
      </c>
      <c r="I56" s="142" t="s">
        <v>382</v>
      </c>
      <c r="J56" s="142"/>
      <c r="K56" s="142"/>
    </row>
    <row r="57" spans="3:14" hidden="1">
      <c r="C57"/>
      <c r="F57" s="142" t="s">
        <v>270</v>
      </c>
      <c r="G57" s="142"/>
      <c r="H57" s="142">
        <v>2</v>
      </c>
      <c r="I57" s="142" t="s">
        <v>369</v>
      </c>
      <c r="J57" s="142"/>
      <c r="K57" s="142"/>
    </row>
    <row r="58" spans="3:14" hidden="1">
      <c r="C58"/>
      <c r="F58" s="142" t="s">
        <v>359</v>
      </c>
      <c r="G58" s="142"/>
      <c r="H58" s="142">
        <v>2</v>
      </c>
      <c r="I58" s="142" t="s">
        <v>380</v>
      </c>
      <c r="J58" s="142"/>
      <c r="K58" s="142"/>
    </row>
    <row r="59" spans="3:14" hidden="1">
      <c r="C59"/>
      <c r="F59" s="142" t="s">
        <v>360</v>
      </c>
      <c r="G59" s="142"/>
      <c r="H59" s="142">
        <v>2</v>
      </c>
      <c r="I59" s="142" t="s">
        <v>457</v>
      </c>
      <c r="J59" s="142"/>
      <c r="K59" s="142"/>
    </row>
    <row r="60" spans="3:14" hidden="1">
      <c r="C60"/>
      <c r="F60" s="142" t="s">
        <v>269</v>
      </c>
      <c r="G60" s="142"/>
      <c r="H60" s="142">
        <v>2</v>
      </c>
      <c r="I60" s="142" t="s">
        <v>373</v>
      </c>
      <c r="J60" s="142"/>
      <c r="K60" s="142"/>
    </row>
    <row r="61" spans="3:14" hidden="1">
      <c r="C61"/>
      <c r="F61" s="142" t="s">
        <v>268</v>
      </c>
      <c r="G61" s="142"/>
      <c r="H61" s="142">
        <v>2</v>
      </c>
      <c r="I61" s="142" t="s">
        <v>368</v>
      </c>
      <c r="J61" s="142"/>
      <c r="K61" s="142"/>
    </row>
    <row r="62" spans="3:14" hidden="1">
      <c r="C62"/>
      <c r="F62" s="142" t="s">
        <v>362</v>
      </c>
      <c r="G62" s="142"/>
      <c r="H62" s="142">
        <v>2</v>
      </c>
      <c r="I62" s="142" t="s">
        <v>381</v>
      </c>
      <c r="J62" s="142"/>
      <c r="K62" s="142"/>
    </row>
    <row r="63" spans="3:14" hidden="1">
      <c r="C63"/>
      <c r="F63" s="142" t="s">
        <v>365</v>
      </c>
      <c r="G63" s="142"/>
      <c r="H63" s="142">
        <v>2</v>
      </c>
      <c r="I63" s="142" t="s">
        <v>384</v>
      </c>
      <c r="J63" s="142"/>
      <c r="K63" s="142"/>
    </row>
    <row r="64" spans="3:14" hidden="1">
      <c r="C64"/>
      <c r="F64" s="142" t="s">
        <v>267</v>
      </c>
      <c r="G64" s="142"/>
      <c r="H64" s="142">
        <v>2</v>
      </c>
      <c r="I64" s="142" t="s">
        <v>372</v>
      </c>
      <c r="J64" s="142"/>
      <c r="K64" s="142"/>
    </row>
    <row r="65" spans="1:23" hidden="1">
      <c r="C65"/>
      <c r="F65" s="142" t="s">
        <v>266</v>
      </c>
      <c r="G65" s="142"/>
      <c r="H65" s="142">
        <v>2</v>
      </c>
      <c r="I65" s="142" t="s">
        <v>376</v>
      </c>
      <c r="J65" s="142"/>
      <c r="K65" s="142"/>
    </row>
    <row r="66" spans="1:23" hidden="1">
      <c r="C66"/>
      <c r="F66" s="142" t="s">
        <v>364</v>
      </c>
      <c r="G66" s="142"/>
      <c r="H66" s="142">
        <v>2</v>
      </c>
      <c r="I66" s="142" t="s">
        <v>383</v>
      </c>
      <c r="J66" s="142"/>
      <c r="K66" s="142"/>
    </row>
    <row r="67" spans="1:23" hidden="1">
      <c r="C67"/>
      <c r="F67" s="142" t="s">
        <v>265</v>
      </c>
      <c r="G67" s="142"/>
      <c r="H67" s="142">
        <v>2</v>
      </c>
      <c r="I67" s="142" t="s">
        <v>370</v>
      </c>
      <c r="J67" s="142"/>
      <c r="K67" s="142"/>
    </row>
    <row r="68" spans="1:23" hidden="1">
      <c r="C68"/>
      <c r="F68" s="142" t="s">
        <v>264</v>
      </c>
      <c r="G68" s="142"/>
      <c r="H68" s="142">
        <v>2</v>
      </c>
      <c r="I68" s="142" t="s">
        <v>375</v>
      </c>
      <c r="J68" s="142"/>
      <c r="K68" s="142"/>
    </row>
    <row r="69" spans="1:23" hidden="1">
      <c r="C69"/>
      <c r="F69" s="142" t="s">
        <v>263</v>
      </c>
      <c r="G69" s="142"/>
      <c r="H69" s="142">
        <v>2</v>
      </c>
      <c r="I69" s="142" t="s">
        <v>374</v>
      </c>
      <c r="J69" s="142"/>
      <c r="K69" s="142"/>
    </row>
    <row r="70" spans="1:23" hidden="1">
      <c r="C70"/>
      <c r="F70" s="142" t="s">
        <v>262</v>
      </c>
      <c r="G70" s="142"/>
      <c r="H70" s="142">
        <v>2</v>
      </c>
      <c r="I70" s="142" t="s">
        <v>377</v>
      </c>
      <c r="J70" s="142"/>
      <c r="K70" s="142"/>
    </row>
    <row r="71" spans="1:23" hidden="1">
      <c r="C71"/>
      <c r="F71" s="142" t="s">
        <v>261</v>
      </c>
      <c r="G71" s="142"/>
      <c r="H71" s="142">
        <v>2</v>
      </c>
      <c r="I71" s="142" t="s">
        <v>371</v>
      </c>
      <c r="J71" s="142"/>
      <c r="K71" s="142"/>
    </row>
    <row r="72" spans="1:23" hidden="1">
      <c r="F72" s="142" t="s">
        <v>260</v>
      </c>
      <c r="G72" s="142"/>
      <c r="H72" s="142">
        <v>2</v>
      </c>
      <c r="I72" s="142" t="s">
        <v>379</v>
      </c>
      <c r="J72" s="142"/>
      <c r="K72" s="142"/>
    </row>
    <row r="73" spans="1:23" hidden="1"/>
    <row r="74" spans="1:23" hidden="1"/>
    <row r="75" spans="1:23">
      <c r="A75" s="267"/>
      <c r="B75" s="267"/>
      <c r="C75" s="267"/>
      <c r="D75" s="267"/>
      <c r="E75" s="267"/>
      <c r="F75" s="267"/>
      <c r="G75" s="267"/>
      <c r="H75" s="267"/>
      <c r="I75" s="267"/>
      <c r="J75" s="267"/>
      <c r="K75" s="267"/>
      <c r="L75" s="267"/>
      <c r="M75" s="267"/>
      <c r="N75" s="267"/>
      <c r="O75" s="267"/>
      <c r="P75" s="267"/>
      <c r="Q75" s="267"/>
      <c r="R75" s="267"/>
      <c r="S75" s="267"/>
      <c r="T75" s="267"/>
      <c r="U75" s="267"/>
      <c r="V75" s="267"/>
      <c r="W75" s="267"/>
    </row>
  </sheetData>
  <sheetProtection sheet="1" objects="1" scenarios="1"/>
  <sortState xmlns:xlrd2="http://schemas.microsoft.com/office/spreadsheetml/2017/richdata2" ref="F51:I72">
    <sortCondition ref="F51:F72"/>
  </sortState>
  <mergeCells count="16">
    <mergeCell ref="B14:I14"/>
    <mergeCell ref="B12:E12"/>
    <mergeCell ref="H8:I12"/>
    <mergeCell ref="B9:C11"/>
    <mergeCell ref="D10:E10"/>
    <mergeCell ref="D11:E11"/>
    <mergeCell ref="B5:C8"/>
    <mergeCell ref="L4:O4"/>
    <mergeCell ref="L6:M8"/>
    <mergeCell ref="D7:E7"/>
    <mergeCell ref="D8:E8"/>
    <mergeCell ref="G7:I7"/>
    <mergeCell ref="G6:I6"/>
    <mergeCell ref="D5:F5"/>
    <mergeCell ref="G5:I5"/>
    <mergeCell ref="D6:E6"/>
  </mergeCells>
  <phoneticPr fontId="6"/>
  <conditionalFormatting sqref="G6:I7">
    <cfRule type="expression" dxfId="103" priority="71">
      <formula>$F$7="（個人立）"</formula>
    </cfRule>
  </conditionalFormatting>
  <dataValidations count="8">
    <dataValidation imeMode="fullKatakana" allowBlank="1" showInputMessage="1" showErrorMessage="1" sqref="F10:G10 N10:O10 G6:I6" xr:uid="{00000000-0002-0000-0100-000000000000}"/>
    <dataValidation type="whole" allowBlank="1" showInputMessage="1" showErrorMessage="1" promptTitle="【園の数】" prompt="入力必須です_x000a_" sqref="N12" xr:uid="{00000000-0002-0000-0100-000001000000}">
      <formula1>1</formula1>
      <formula2>50</formula2>
    </dataValidation>
    <dataValidation type="list" allowBlank="1" showInputMessage="1" showErrorMessage="1" promptTitle="【法人種別選択】" prompt="プルダウンから選んでください" sqref="N8" xr:uid="{00000000-0002-0000-0100-000002000000}">
      <formula1>$F$19:$F$47</formula1>
    </dataValidation>
    <dataValidation type="list" allowBlank="1" showInputMessage="1" showErrorMessage="1" promptTitle="【昨年度の法人種別選択】" prompt="プルダウンから選択してください" sqref="F8" xr:uid="{00000000-0002-0000-0100-000003000000}">
      <formula1>$F$25:$F$48</formula1>
    </dataValidation>
    <dataValidation type="list" allowBlank="1" showInputMessage="1" showErrorMessage="1" promptTitle="【今年度法人種別選択】" prompt="プルダウンから選択してください。_x000a__x000a_●個人の場合は「個人立」を選択_x000a_●法人種別が後ろにつく場合は、_x000a_本欄は「空欄」のままとし、_x000a_右の「名称」の欄に、_x000a_「法人名＋法人種別」を_x000a_記入してください" sqref="F7" xr:uid="{00000000-0002-0000-0100-000004000000}">
      <formula1>$F$25:$F$47</formula1>
    </dataValidation>
    <dataValidation allowBlank="1" showErrorMessage="1" promptTitle="【法人種別選択】" prompt="プルダウンから選んでください" sqref="N7:O7" xr:uid="{00000000-0002-0000-0100-000005000000}"/>
    <dataValidation type="whole" imeMode="halfAlpha" allowBlank="1" showInputMessage="1" showErrorMessage="1" promptTitle="【学校(園)の数】" prompt="入力必須です_x000a_" sqref="F12" xr:uid="{00000000-0002-0000-0100-000006000000}">
      <formula1>1</formula1>
      <formula2>50</formula2>
    </dataValidation>
    <dataValidation imeMode="hiragana" allowBlank="1" showInputMessage="1" showErrorMessage="1" sqref="G7:I7 F11:G11" xr:uid="{00000000-0002-0000-0100-000007000000}"/>
  </dataValidations>
  <pageMargins left="0.70866141732283472" right="0.31496062992125984" top="1.1417322834645669" bottom="0.35433070866141736" header="0.31496062992125984" footer="0.31496062992125984"/>
  <pageSetup paperSize="9" scale="83"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V419"/>
  <sheetViews>
    <sheetView zoomScaleNormal="100" workbookViewId="0"/>
  </sheetViews>
  <sheetFormatPr defaultColWidth="9" defaultRowHeight="13.5"/>
  <cols>
    <col min="1" max="1" width="12.25" style="13" customWidth="1"/>
    <col min="2" max="2" width="4.375" style="13" customWidth="1"/>
    <col min="3" max="3" width="15" style="13" customWidth="1"/>
    <col min="4" max="4" width="5.5" style="13" customWidth="1"/>
    <col min="5" max="8" width="27.625" style="13" customWidth="1"/>
    <col min="9" max="9" width="4.5" style="13" customWidth="1"/>
    <col min="10" max="10" width="25" style="13" customWidth="1"/>
    <col min="11" max="11" width="5.375" style="13" customWidth="1"/>
    <col min="12" max="12" width="20.625" style="13" customWidth="1"/>
    <col min="13" max="13" width="5.75" style="13" customWidth="1"/>
    <col min="14" max="16" width="20.625" style="13" customWidth="1"/>
    <col min="17" max="16384" width="9" style="13"/>
  </cols>
  <sheetData>
    <row r="1" spans="1:22">
      <c r="A1" s="267"/>
      <c r="B1" s="267"/>
      <c r="C1" s="267"/>
      <c r="D1" s="267"/>
      <c r="E1" s="267"/>
      <c r="F1" s="267"/>
      <c r="G1" s="267"/>
      <c r="H1" s="267"/>
      <c r="I1" s="267"/>
      <c r="J1" s="267"/>
      <c r="K1" s="267"/>
      <c r="L1" s="267"/>
      <c r="M1" s="267"/>
      <c r="N1" s="267"/>
      <c r="O1" s="267"/>
      <c r="P1" s="267"/>
      <c r="Q1" s="267"/>
      <c r="R1" s="267"/>
      <c r="S1" s="267"/>
      <c r="T1" s="267"/>
      <c r="U1" s="267"/>
      <c r="V1" s="267"/>
    </row>
    <row r="2" spans="1:22" ht="30.75" customHeight="1">
      <c r="A2" s="267"/>
      <c r="B2" s="267"/>
      <c r="C2" s="267"/>
      <c r="D2" s="267"/>
      <c r="E2" s="267"/>
      <c r="F2" s="267"/>
      <c r="G2" s="267"/>
      <c r="H2" s="267"/>
      <c r="I2" s="267"/>
      <c r="J2" s="267"/>
      <c r="K2" s="267"/>
      <c r="L2" s="267"/>
      <c r="M2" s="267"/>
      <c r="N2" s="267"/>
      <c r="O2" s="267"/>
      <c r="P2" s="267"/>
      <c r="Q2" s="267"/>
      <c r="R2" s="267"/>
      <c r="S2" s="267"/>
      <c r="T2" s="267"/>
      <c r="U2" s="267"/>
      <c r="V2" s="267"/>
    </row>
    <row r="3" spans="1:22" ht="137.25" customHeight="1">
      <c r="A3" s="267"/>
      <c r="B3" s="267"/>
      <c r="C3" s="267"/>
      <c r="D3" s="267"/>
      <c r="E3" s="267" t="str">
        <f>IF(E9="","",1)</f>
        <v/>
      </c>
      <c r="F3" s="267" t="str">
        <f>IF(F9="","",1)</f>
        <v/>
      </c>
      <c r="G3" s="267" t="str">
        <f>IF(G9="","",1)</f>
        <v/>
      </c>
      <c r="H3" s="267" t="str">
        <f>IF(H9="","",1)</f>
        <v/>
      </c>
      <c r="I3" s="267">
        <f>SUM(C3:H3)</f>
        <v>0</v>
      </c>
      <c r="J3" s="267"/>
      <c r="K3" s="267"/>
      <c r="L3" s="267"/>
      <c r="M3" s="267"/>
      <c r="N3" s="267"/>
      <c r="O3" s="267"/>
      <c r="P3" s="267"/>
      <c r="Q3" s="267"/>
      <c r="R3" s="267"/>
      <c r="S3" s="267"/>
      <c r="T3" s="267"/>
      <c r="U3" s="267"/>
      <c r="V3" s="267"/>
    </row>
    <row r="4" spans="1:22" ht="38.25" customHeight="1">
      <c r="A4" s="267"/>
      <c r="B4" s="271"/>
      <c r="C4" s="271"/>
      <c r="D4" s="271"/>
      <c r="E4" s="271"/>
      <c r="F4" s="271"/>
      <c r="G4" s="271"/>
      <c r="H4" s="271"/>
      <c r="I4" s="267"/>
      <c r="J4" s="271"/>
      <c r="K4" s="267"/>
      <c r="L4" s="267"/>
      <c r="M4" s="267"/>
      <c r="N4" s="267"/>
      <c r="O4" s="267"/>
      <c r="P4" s="267"/>
      <c r="Q4" s="267"/>
      <c r="R4" s="267"/>
      <c r="S4" s="267"/>
      <c r="T4" s="267"/>
      <c r="U4" s="267"/>
      <c r="V4" s="267"/>
    </row>
    <row r="5" spans="1:22" ht="30" customHeight="1">
      <c r="A5" s="267"/>
      <c r="B5" s="425" t="s">
        <v>525</v>
      </c>
      <c r="C5" s="271"/>
      <c r="D5" s="271"/>
      <c r="E5" s="272"/>
      <c r="F5" s="272"/>
      <c r="G5" s="272"/>
      <c r="H5" s="272"/>
      <c r="I5" s="267"/>
      <c r="J5" s="272"/>
      <c r="K5" s="267"/>
      <c r="L5" s="267"/>
      <c r="M5" s="267"/>
      <c r="N5" s="267"/>
      <c r="O5" s="267"/>
      <c r="P5" s="267"/>
      <c r="Q5" s="267"/>
      <c r="R5" s="267"/>
      <c r="S5" s="267"/>
      <c r="T5" s="267"/>
      <c r="U5" s="267"/>
      <c r="V5" s="267"/>
    </row>
    <row r="6" spans="1:22" ht="30" customHeight="1" thickBot="1">
      <c r="A6" s="267"/>
      <c r="B6" s="538" t="s">
        <v>472</v>
      </c>
      <c r="C6" s="538"/>
      <c r="D6" s="538"/>
      <c r="E6" s="538"/>
      <c r="F6" s="538"/>
      <c r="G6" s="538"/>
      <c r="H6" s="538"/>
      <c r="I6" s="267"/>
      <c r="J6" s="267"/>
      <c r="K6" s="267"/>
      <c r="L6" s="267"/>
      <c r="M6" s="267"/>
      <c r="N6" s="267"/>
      <c r="O6" s="267"/>
      <c r="P6" s="267"/>
      <c r="Q6" s="267"/>
      <c r="R6" s="267"/>
      <c r="S6" s="267"/>
      <c r="T6" s="267"/>
      <c r="U6" s="267"/>
      <c r="V6" s="267"/>
    </row>
    <row r="7" spans="1:22" ht="45.75" customHeight="1" thickBot="1">
      <c r="A7" s="267"/>
      <c r="B7" s="555" t="s">
        <v>61</v>
      </c>
      <c r="C7" s="556"/>
      <c r="D7" s="557"/>
      <c r="E7" s="265" t="str">
        <f>IF(LEFT(E36,1)="6","保育園分は不要です",IF(LEFT(E36,1)="5","分園は本園に含めて下さい","１校(園)目"))</f>
        <v>１校(園)目</v>
      </c>
      <c r="F7" s="265" t="str">
        <f>IF(LEFT(F36,1)="6","保育園分は不要です",IF(LEFT(F36,1)="5","分園は本園に含めて下さい","２校(園)目"))</f>
        <v>２校(園)目</v>
      </c>
      <c r="G7" s="265" t="str">
        <f>IF(LEFT(G36,1)="6","保育園分は不要です",IF(LEFT(G36,1)="5","分園は本園に含めて下さい","３校(園)目"))</f>
        <v>３校(園)目</v>
      </c>
      <c r="H7" s="266" t="str">
        <f>IF(LEFT(H36,1)="6","保育園分は不要です",IF(LEFT(H36,1)="5","分園は本園に含めて下さい","４校(園)目"))</f>
        <v>４校(園)目</v>
      </c>
      <c r="I7" s="267"/>
      <c r="J7" s="273" t="s">
        <v>150</v>
      </c>
      <c r="K7" s="267"/>
      <c r="L7" s="267"/>
      <c r="M7" s="267"/>
      <c r="N7" s="267"/>
      <c r="O7" s="267"/>
      <c r="P7" s="267"/>
      <c r="Q7" s="267"/>
      <c r="R7" s="267"/>
      <c r="S7" s="267"/>
      <c r="T7" s="267"/>
      <c r="U7" s="267"/>
      <c r="V7" s="267"/>
    </row>
    <row r="8" spans="1:22" ht="54" customHeight="1" thickTop="1">
      <c r="A8" s="267"/>
      <c r="B8" s="542" t="s">
        <v>65</v>
      </c>
      <c r="C8" s="543"/>
      <c r="D8" s="419" t="s">
        <v>70</v>
      </c>
      <c r="E8" s="14"/>
      <c r="F8" s="25"/>
      <c r="G8" s="28"/>
      <c r="H8" s="52"/>
      <c r="I8" s="271"/>
      <c r="J8" s="274" t="s">
        <v>524</v>
      </c>
      <c r="K8" s="267"/>
      <c r="L8" s="267"/>
      <c r="M8" s="267"/>
      <c r="N8" s="272"/>
      <c r="O8" s="272"/>
      <c r="P8" s="272"/>
      <c r="Q8" s="267"/>
      <c r="R8" s="267"/>
      <c r="S8" s="267"/>
      <c r="T8" s="267"/>
      <c r="U8" s="267"/>
      <c r="V8" s="267"/>
    </row>
    <row r="9" spans="1:22" ht="63" customHeight="1" thickBot="1">
      <c r="A9" s="267"/>
      <c r="B9" s="544"/>
      <c r="C9" s="545"/>
      <c r="D9" s="420"/>
      <c r="E9" s="15"/>
      <c r="F9" s="26"/>
      <c r="G9" s="29"/>
      <c r="H9" s="53"/>
      <c r="I9" s="271"/>
      <c r="J9" s="275" t="s">
        <v>521</v>
      </c>
      <c r="K9" s="267"/>
      <c r="L9" s="267"/>
      <c r="M9" s="267"/>
      <c r="N9" s="272"/>
      <c r="O9" s="272"/>
      <c r="P9" s="272"/>
      <c r="Q9" s="267"/>
      <c r="R9" s="267"/>
      <c r="S9" s="267"/>
      <c r="T9" s="267"/>
      <c r="U9" s="267"/>
      <c r="V9" s="267"/>
    </row>
    <row r="10" spans="1:22" ht="63" customHeight="1" thickBot="1">
      <c r="A10" s="267"/>
      <c r="B10" s="558" t="s">
        <v>273</v>
      </c>
      <c r="C10" s="559"/>
      <c r="D10" s="560"/>
      <c r="E10" s="100"/>
      <c r="F10" s="103"/>
      <c r="G10" s="104"/>
      <c r="H10" s="98"/>
      <c r="I10" s="271"/>
      <c r="J10" s="275" t="s">
        <v>280</v>
      </c>
      <c r="K10" s="267"/>
      <c r="L10" s="267"/>
      <c r="M10" s="267"/>
      <c r="N10" s="272"/>
      <c r="O10" s="272"/>
      <c r="P10" s="272"/>
      <c r="Q10" s="267"/>
      <c r="R10" s="267"/>
      <c r="S10" s="267"/>
      <c r="T10" s="267"/>
      <c r="U10" s="267"/>
      <c r="V10" s="267"/>
    </row>
    <row r="11" spans="1:22" ht="24.95" customHeight="1">
      <c r="A11" s="267"/>
      <c r="B11" s="542" t="s">
        <v>440</v>
      </c>
      <c r="C11" s="543"/>
      <c r="D11" s="421" t="s">
        <v>63</v>
      </c>
      <c r="E11" s="35"/>
      <c r="F11" s="36"/>
      <c r="G11" s="37"/>
      <c r="H11" s="54"/>
      <c r="I11" s="271"/>
      <c r="J11" s="274" t="s">
        <v>79</v>
      </c>
      <c r="K11" s="267"/>
      <c r="L11" s="267"/>
      <c r="M11" s="267"/>
      <c r="N11" s="272"/>
      <c r="O11" s="272"/>
      <c r="P11" s="272"/>
      <c r="Q11" s="267"/>
      <c r="R11" s="267"/>
      <c r="S11" s="267"/>
      <c r="T11" s="267"/>
      <c r="U11" s="267"/>
      <c r="V11" s="267"/>
    </row>
    <row r="12" spans="1:22" ht="24.95" customHeight="1" thickBot="1">
      <c r="A12" s="267"/>
      <c r="B12" s="544"/>
      <c r="C12" s="545"/>
      <c r="D12" s="422" t="s">
        <v>64</v>
      </c>
      <c r="E12" s="38"/>
      <c r="F12" s="39"/>
      <c r="G12" s="40"/>
      <c r="H12" s="55"/>
      <c r="I12" s="271"/>
      <c r="J12" s="275" t="s">
        <v>526</v>
      </c>
      <c r="K12" s="267"/>
      <c r="L12" s="267"/>
      <c r="M12" s="267"/>
      <c r="N12" s="272"/>
      <c r="O12" s="272"/>
      <c r="P12" s="272"/>
      <c r="Q12" s="267"/>
      <c r="R12" s="267"/>
      <c r="S12" s="267"/>
      <c r="T12" s="267"/>
      <c r="U12" s="267"/>
      <c r="V12" s="267"/>
    </row>
    <row r="13" spans="1:22" ht="24.95" customHeight="1">
      <c r="A13" s="267"/>
      <c r="B13" s="539" t="s">
        <v>441</v>
      </c>
      <c r="C13" s="409" t="s">
        <v>67</v>
      </c>
      <c r="D13" s="410" t="s">
        <v>69</v>
      </c>
      <c r="E13" s="48"/>
      <c r="F13" s="61"/>
      <c r="G13" s="66"/>
      <c r="H13" s="67"/>
      <c r="I13" s="271"/>
      <c r="J13" s="276" t="s">
        <v>157</v>
      </c>
      <c r="K13" s="267"/>
      <c r="L13" s="267"/>
      <c r="M13" s="267"/>
      <c r="N13" s="272"/>
      <c r="O13" s="272"/>
      <c r="P13" s="272"/>
      <c r="Q13" s="267"/>
      <c r="R13" s="267"/>
      <c r="S13" s="267"/>
      <c r="T13" s="267"/>
      <c r="U13" s="267"/>
      <c r="V13" s="267"/>
    </row>
    <row r="14" spans="1:22" ht="24.95" hidden="1" customHeight="1">
      <c r="A14" s="267"/>
      <c r="B14" s="540"/>
      <c r="C14" s="551" t="s">
        <v>66</v>
      </c>
      <c r="D14" s="552"/>
      <c r="E14" s="108" t="str">
        <f>IFERROR(VLOOKUP(E15,$E$143:$F$189,2,FALSE),"")</f>
        <v/>
      </c>
      <c r="F14" s="108" t="str">
        <f>IFERROR(VLOOKUP(F15,$E$143:$F$189,2,FALSE),"")</f>
        <v/>
      </c>
      <c r="G14" s="108" t="str">
        <f>IFERROR(VLOOKUP(G15,$E$143:$F$189,2,FALSE),"")</f>
        <v/>
      </c>
      <c r="H14" s="109" t="str">
        <f>IFERROR(VLOOKUP(H15,$E$143:$F$189,2,FALSE),"")</f>
        <v/>
      </c>
      <c r="I14" s="271"/>
      <c r="J14" s="277" t="s">
        <v>80</v>
      </c>
      <c r="K14" s="267"/>
      <c r="L14" s="267"/>
      <c r="M14" s="267"/>
      <c r="N14" s="272"/>
      <c r="O14" s="272"/>
      <c r="P14" s="272"/>
      <c r="Q14" s="267"/>
      <c r="R14" s="267"/>
      <c r="S14" s="267"/>
      <c r="T14" s="267"/>
      <c r="U14" s="267"/>
      <c r="V14" s="267"/>
    </row>
    <row r="15" spans="1:22" ht="31.5" customHeight="1">
      <c r="A15" s="267"/>
      <c r="B15" s="540"/>
      <c r="C15" s="553" t="s">
        <v>66</v>
      </c>
      <c r="D15" s="554"/>
      <c r="E15" s="89"/>
      <c r="F15" s="90"/>
      <c r="G15" s="91"/>
      <c r="H15" s="92"/>
      <c r="I15" s="271"/>
      <c r="J15" s="278" t="s">
        <v>81</v>
      </c>
      <c r="K15" s="267"/>
      <c r="L15" s="267"/>
      <c r="M15" s="267"/>
      <c r="N15" s="272"/>
      <c r="O15" s="272"/>
      <c r="P15" s="272"/>
      <c r="Q15" s="267"/>
      <c r="R15" s="267"/>
      <c r="S15" s="267"/>
      <c r="T15" s="267"/>
      <c r="U15" s="267"/>
      <c r="V15" s="267"/>
    </row>
    <row r="16" spans="1:22" ht="39.950000000000003" customHeight="1">
      <c r="A16" s="267"/>
      <c r="B16" s="540"/>
      <c r="C16" s="546" t="s">
        <v>297</v>
      </c>
      <c r="D16" s="411" t="s">
        <v>70</v>
      </c>
      <c r="E16" s="79"/>
      <c r="F16" s="80"/>
      <c r="G16" s="81"/>
      <c r="H16" s="82"/>
      <c r="I16" s="271"/>
      <c r="J16" s="279" t="s">
        <v>298</v>
      </c>
      <c r="K16" s="267"/>
      <c r="L16" s="267"/>
      <c r="M16" s="267"/>
      <c r="N16" s="272"/>
      <c r="O16" s="272"/>
      <c r="P16" s="272"/>
      <c r="Q16" s="267"/>
      <c r="R16" s="267"/>
      <c r="S16" s="267"/>
      <c r="T16" s="267"/>
      <c r="U16" s="267"/>
      <c r="V16" s="267"/>
    </row>
    <row r="17" spans="1:22" ht="128.25" customHeight="1">
      <c r="A17" s="267"/>
      <c r="B17" s="540"/>
      <c r="C17" s="547" t="s">
        <v>66</v>
      </c>
      <c r="D17" s="412"/>
      <c r="E17" s="75"/>
      <c r="F17" s="76"/>
      <c r="G17" s="77"/>
      <c r="H17" s="78"/>
      <c r="I17" s="271"/>
      <c r="J17" s="280" t="s">
        <v>299</v>
      </c>
      <c r="K17" s="267"/>
      <c r="L17" s="267"/>
      <c r="M17" s="267"/>
      <c r="N17" s="272"/>
      <c r="O17" s="272"/>
      <c r="P17" s="272"/>
      <c r="Q17" s="267"/>
      <c r="R17" s="267"/>
      <c r="S17" s="267"/>
      <c r="T17" s="267"/>
      <c r="U17" s="267"/>
      <c r="V17" s="267"/>
    </row>
    <row r="18" spans="1:22" ht="29.25" customHeight="1" thickBot="1">
      <c r="A18" s="267"/>
      <c r="B18" s="541"/>
      <c r="C18" s="413" t="s">
        <v>37</v>
      </c>
      <c r="D18" s="414"/>
      <c r="E18" s="49"/>
      <c r="F18" s="62"/>
      <c r="G18" s="64"/>
      <c r="H18" s="68"/>
      <c r="I18" s="281"/>
      <c r="J18" s="282" t="s">
        <v>82</v>
      </c>
      <c r="K18" s="267"/>
      <c r="L18" s="267"/>
      <c r="M18" s="267"/>
      <c r="N18" s="272"/>
      <c r="O18" s="272"/>
      <c r="P18" s="272"/>
      <c r="Q18" s="267"/>
      <c r="R18" s="267"/>
      <c r="S18" s="267"/>
      <c r="T18" s="267"/>
      <c r="U18" s="267"/>
      <c r="V18" s="267"/>
    </row>
    <row r="19" spans="1:22" ht="29.25" customHeight="1">
      <c r="A19" s="267"/>
      <c r="B19" s="548" t="s">
        <v>159</v>
      </c>
      <c r="C19" s="415" t="s">
        <v>100</v>
      </c>
      <c r="D19" s="416"/>
      <c r="E19" s="42"/>
      <c r="F19" s="43"/>
      <c r="G19" s="44"/>
      <c r="H19" s="56"/>
      <c r="I19" s="271"/>
      <c r="J19" s="283" t="s">
        <v>102</v>
      </c>
      <c r="K19" s="267"/>
      <c r="L19" s="267"/>
      <c r="M19" s="267"/>
      <c r="N19" s="272"/>
      <c r="O19" s="272"/>
      <c r="P19" s="272"/>
      <c r="Q19" s="267"/>
      <c r="R19" s="267"/>
      <c r="S19" s="267"/>
      <c r="T19" s="267"/>
      <c r="U19" s="267"/>
      <c r="V19" s="267"/>
    </row>
    <row r="20" spans="1:22" ht="29.25" customHeight="1">
      <c r="A20" s="267"/>
      <c r="B20" s="549"/>
      <c r="C20" s="417" t="s">
        <v>101</v>
      </c>
      <c r="D20" s="418"/>
      <c r="E20" s="45"/>
      <c r="F20" s="46"/>
      <c r="G20" s="47"/>
      <c r="H20" s="57"/>
      <c r="I20" s="271"/>
      <c r="J20" s="284" t="s">
        <v>103</v>
      </c>
      <c r="K20" s="267"/>
      <c r="L20" s="267"/>
      <c r="M20" s="267"/>
      <c r="N20" s="272"/>
      <c r="O20" s="272"/>
      <c r="P20" s="272"/>
      <c r="Q20" s="267"/>
      <c r="R20" s="267"/>
      <c r="S20" s="267"/>
      <c r="T20" s="267"/>
      <c r="U20" s="267"/>
      <c r="V20" s="267"/>
    </row>
    <row r="21" spans="1:22" ht="29.25" customHeight="1">
      <c r="A21" s="267"/>
      <c r="B21" s="549"/>
      <c r="C21" s="417" t="s">
        <v>37</v>
      </c>
      <c r="D21" s="418"/>
      <c r="E21" s="50"/>
      <c r="F21" s="63"/>
      <c r="G21" s="65"/>
      <c r="H21" s="69"/>
      <c r="I21" s="271"/>
      <c r="J21" s="284" t="s">
        <v>82</v>
      </c>
      <c r="K21" s="267"/>
      <c r="L21" s="267"/>
      <c r="M21" s="267"/>
      <c r="N21" s="272"/>
      <c r="O21" s="272"/>
      <c r="P21" s="272"/>
      <c r="Q21" s="267"/>
      <c r="R21" s="267"/>
      <c r="S21" s="267"/>
      <c r="T21" s="267"/>
      <c r="U21" s="267"/>
      <c r="V21" s="267"/>
    </row>
    <row r="22" spans="1:22" ht="29.25" customHeight="1" thickBot="1">
      <c r="A22" s="267"/>
      <c r="B22" s="550"/>
      <c r="C22" s="413" t="s">
        <v>99</v>
      </c>
      <c r="D22" s="414"/>
      <c r="E22" s="51"/>
      <c r="F22" s="62"/>
      <c r="G22" s="64"/>
      <c r="H22" s="70"/>
      <c r="I22" s="271"/>
      <c r="J22" s="285" t="s">
        <v>82</v>
      </c>
      <c r="K22" s="267"/>
      <c r="L22" s="267"/>
      <c r="M22" s="267"/>
      <c r="N22" s="272"/>
      <c r="O22" s="272"/>
      <c r="P22" s="272"/>
      <c r="Q22" s="267"/>
      <c r="R22" s="267"/>
      <c r="S22" s="267"/>
      <c r="T22" s="267"/>
      <c r="U22" s="267"/>
      <c r="V22" s="267"/>
    </row>
    <row r="23" spans="1:22" ht="30" customHeight="1">
      <c r="A23" s="267"/>
      <c r="B23" s="539" t="s">
        <v>154</v>
      </c>
      <c r="C23" s="287" t="s">
        <v>151</v>
      </c>
      <c r="D23" s="305" t="s">
        <v>71</v>
      </c>
      <c r="E23" s="16"/>
      <c r="F23" s="27"/>
      <c r="G23" s="30"/>
      <c r="H23" s="58"/>
      <c r="I23" s="271"/>
      <c r="J23" s="286">
        <v>14</v>
      </c>
      <c r="K23" s="267"/>
      <c r="L23" s="267"/>
      <c r="M23" s="267"/>
      <c r="N23" s="272"/>
      <c r="O23" s="272"/>
      <c r="P23" s="272"/>
      <c r="Q23" s="267"/>
      <c r="R23" s="267"/>
      <c r="S23" s="267"/>
      <c r="T23" s="267"/>
      <c r="U23" s="267"/>
      <c r="V23" s="267"/>
    </row>
    <row r="24" spans="1:22" ht="30" customHeight="1">
      <c r="A24" s="267"/>
      <c r="B24" s="540"/>
      <c r="C24" s="289" t="s">
        <v>152</v>
      </c>
      <c r="D24" s="306" t="s">
        <v>71</v>
      </c>
      <c r="E24" s="18"/>
      <c r="F24" s="23"/>
      <c r="G24" s="31"/>
      <c r="H24" s="59"/>
      <c r="I24" s="271"/>
      <c r="J24" s="288">
        <v>3</v>
      </c>
      <c r="K24" s="267"/>
      <c r="L24" s="267"/>
      <c r="M24" s="267"/>
      <c r="N24" s="272"/>
      <c r="O24" s="272"/>
      <c r="P24" s="272"/>
      <c r="Q24" s="267"/>
      <c r="R24" s="267"/>
      <c r="S24" s="267"/>
      <c r="T24" s="267"/>
      <c r="U24" s="267"/>
      <c r="V24" s="267"/>
    </row>
    <row r="25" spans="1:22" ht="30" customHeight="1">
      <c r="A25" s="267"/>
      <c r="B25" s="540"/>
      <c r="C25" s="290" t="s">
        <v>153</v>
      </c>
      <c r="D25" s="306" t="s">
        <v>71</v>
      </c>
      <c r="E25" s="18"/>
      <c r="F25" s="23"/>
      <c r="G25" s="31"/>
      <c r="H25" s="59"/>
      <c r="I25" s="271"/>
      <c r="J25" s="288">
        <v>6</v>
      </c>
      <c r="K25" s="267"/>
      <c r="L25" s="267"/>
      <c r="M25" s="267"/>
      <c r="N25" s="272"/>
      <c r="O25" s="272"/>
      <c r="P25" s="272"/>
      <c r="Q25" s="267"/>
      <c r="R25" s="267"/>
      <c r="S25" s="267"/>
      <c r="T25" s="267"/>
      <c r="U25" s="267"/>
      <c r="V25" s="267"/>
    </row>
    <row r="26" spans="1:22" ht="30" customHeight="1">
      <c r="A26" s="267"/>
      <c r="B26" s="540"/>
      <c r="C26" s="291" t="s">
        <v>155</v>
      </c>
      <c r="D26" s="306" t="s">
        <v>71</v>
      </c>
      <c r="E26" s="18"/>
      <c r="F26" s="23"/>
      <c r="G26" s="31"/>
      <c r="H26" s="59"/>
      <c r="I26" s="271"/>
      <c r="J26" s="288">
        <v>90</v>
      </c>
      <c r="K26" s="267"/>
      <c r="L26" s="267"/>
      <c r="M26" s="267"/>
      <c r="N26" s="272"/>
      <c r="O26" s="272"/>
      <c r="P26" s="272"/>
      <c r="Q26" s="267"/>
      <c r="R26" s="267"/>
      <c r="S26" s="267"/>
      <c r="T26" s="267"/>
      <c r="U26" s="267"/>
      <c r="V26" s="267"/>
    </row>
    <row r="27" spans="1:22" ht="30" customHeight="1">
      <c r="A27" s="267"/>
      <c r="B27" s="540"/>
      <c r="C27" s="292" t="s">
        <v>68</v>
      </c>
      <c r="D27" s="306" t="s">
        <v>72</v>
      </c>
      <c r="E27" s="143"/>
      <c r="F27" s="143"/>
      <c r="G27" s="143"/>
      <c r="H27" s="144"/>
      <c r="I27" s="271"/>
      <c r="J27" s="288">
        <v>5</v>
      </c>
      <c r="K27" s="267"/>
      <c r="L27" s="267"/>
      <c r="M27" s="267"/>
      <c r="N27" s="272"/>
      <c r="O27" s="272"/>
      <c r="P27" s="272"/>
      <c r="Q27" s="267"/>
      <c r="R27" s="267"/>
      <c r="S27" s="267"/>
      <c r="T27" s="267"/>
      <c r="U27" s="267"/>
      <c r="V27" s="267"/>
    </row>
    <row r="28" spans="1:22" ht="30" customHeight="1" thickBot="1">
      <c r="A28" s="267"/>
      <c r="B28" s="541"/>
      <c r="C28" s="294" t="s">
        <v>156</v>
      </c>
      <c r="D28" s="307" t="s">
        <v>71</v>
      </c>
      <c r="E28" s="19"/>
      <c r="F28" s="24"/>
      <c r="G28" s="32"/>
      <c r="H28" s="60"/>
      <c r="I28" s="271"/>
      <c r="J28" s="293">
        <v>88</v>
      </c>
      <c r="K28" s="267"/>
      <c r="L28" s="267"/>
      <c r="M28" s="267"/>
      <c r="N28" s="272"/>
      <c r="O28" s="272"/>
      <c r="P28" s="272"/>
      <c r="Q28" s="267"/>
      <c r="R28" s="267"/>
      <c r="S28" s="267"/>
      <c r="T28" s="267"/>
      <c r="U28" s="267"/>
      <c r="V28" s="267"/>
    </row>
    <row r="29" spans="1:22" ht="30" customHeight="1">
      <c r="A29" s="267"/>
      <c r="B29" s="505" t="s">
        <v>445</v>
      </c>
      <c r="C29" s="506"/>
      <c r="D29" s="305" t="s">
        <v>75</v>
      </c>
      <c r="E29" s="20"/>
      <c r="F29" s="22"/>
      <c r="G29" s="33"/>
      <c r="H29" s="71"/>
      <c r="I29" s="295"/>
      <c r="J29" s="283" t="s">
        <v>358</v>
      </c>
      <c r="K29" s="267"/>
      <c r="L29" s="267"/>
      <c r="M29" s="267"/>
      <c r="N29" s="272"/>
      <c r="O29" s="272"/>
      <c r="P29" s="272"/>
      <c r="Q29" s="267"/>
      <c r="R29" s="267"/>
      <c r="S29" s="267"/>
      <c r="T29" s="267"/>
      <c r="U29" s="267"/>
      <c r="V29" s="267"/>
    </row>
    <row r="30" spans="1:22" ht="30" customHeight="1">
      <c r="A30" s="267"/>
      <c r="B30" s="507"/>
      <c r="C30" s="508"/>
      <c r="D30" s="306" t="s">
        <v>76</v>
      </c>
      <c r="E30" s="18"/>
      <c r="F30" s="23"/>
      <c r="G30" s="31"/>
      <c r="H30" s="59"/>
      <c r="I30" s="296"/>
      <c r="J30" s="288">
        <v>48</v>
      </c>
      <c r="K30" s="267"/>
      <c r="L30" s="267"/>
      <c r="M30" s="267"/>
      <c r="N30" s="272"/>
      <c r="O30" s="272"/>
      <c r="P30" s="272"/>
      <c r="Q30" s="267"/>
      <c r="R30" s="267"/>
      <c r="S30" s="267"/>
      <c r="T30" s="267"/>
      <c r="U30" s="267"/>
      <c r="V30" s="267"/>
    </row>
    <row r="31" spans="1:22" ht="30" customHeight="1">
      <c r="A31" s="267"/>
      <c r="B31" s="509" t="str">
        <f>IF(E53=1," (認定こども園は、　　　こども園として　　　　認定された年月日）",IF(F53=1,"認定こども園は、　　　こども園として　　　　認定された年月日",IF(G53=1,"認定こども園は、　　　こども園として　　　　認定された年月日",IF(H53=1,"認定こども園は、　　　こども園として　　　　認定された年月日",""))))</f>
        <v/>
      </c>
      <c r="C31" s="510"/>
      <c r="D31" s="306" t="s">
        <v>77</v>
      </c>
      <c r="E31" s="18"/>
      <c r="F31" s="23"/>
      <c r="G31" s="31"/>
      <c r="H31" s="59"/>
      <c r="I31" s="296"/>
      <c r="J31" s="288">
        <v>4</v>
      </c>
      <c r="K31" s="267"/>
      <c r="L31" s="267"/>
      <c r="M31" s="267"/>
      <c r="N31" s="272"/>
      <c r="O31" s="272"/>
      <c r="P31" s="272"/>
      <c r="Q31" s="267"/>
      <c r="R31" s="267"/>
      <c r="S31" s="267"/>
      <c r="T31" s="267"/>
      <c r="U31" s="267"/>
      <c r="V31" s="267"/>
    </row>
    <row r="32" spans="1:22" ht="30" customHeight="1" thickBot="1">
      <c r="A32" s="267"/>
      <c r="B32" s="511"/>
      <c r="C32" s="512"/>
      <c r="D32" s="306" t="s">
        <v>78</v>
      </c>
      <c r="E32" s="19"/>
      <c r="F32" s="24"/>
      <c r="G32" s="32"/>
      <c r="H32" s="60"/>
      <c r="I32" s="296"/>
      <c r="J32" s="288">
        <v>23</v>
      </c>
      <c r="K32" s="267"/>
      <c r="L32" s="267"/>
      <c r="M32" s="267"/>
      <c r="N32" s="272"/>
      <c r="O32" s="272"/>
      <c r="P32" s="272"/>
      <c r="Q32" s="267"/>
      <c r="R32" s="267"/>
      <c r="S32" s="267"/>
      <c r="T32" s="267"/>
      <c r="U32" s="267"/>
      <c r="V32" s="267"/>
    </row>
    <row r="33" spans="1:22" ht="52.5" customHeight="1" thickBot="1">
      <c r="A33" s="267"/>
      <c r="B33" s="499" t="s">
        <v>73</v>
      </c>
      <c r="C33" s="500"/>
      <c r="D33" s="501"/>
      <c r="E33" s="388"/>
      <c r="F33" s="387"/>
      <c r="G33" s="386"/>
      <c r="H33" s="107"/>
      <c r="I33" s="271"/>
      <c r="J33" s="297" t="s">
        <v>74</v>
      </c>
      <c r="K33" s="267"/>
      <c r="L33" s="267"/>
      <c r="M33" s="267"/>
      <c r="N33" s="272"/>
      <c r="O33" s="272"/>
      <c r="P33" s="272"/>
      <c r="Q33" s="267"/>
      <c r="R33" s="267"/>
      <c r="S33" s="267"/>
      <c r="T33" s="267"/>
      <c r="U33" s="267"/>
      <c r="V33" s="267"/>
    </row>
    <row r="34" spans="1:22" ht="34.5" customHeight="1">
      <c r="A34" s="267"/>
      <c r="B34" s="535" t="str">
        <f>IF(CONCATENATE(E35,F35,G35,H35)="","以下の３つは、カラー表示の場合のみ、プルダウンから選択してください","【【　注意　】】")</f>
        <v>以下の３つは、カラー表示の場合のみ、プルダウンから選択してください</v>
      </c>
      <c r="C34" s="536"/>
      <c r="D34" s="536"/>
      <c r="E34" s="536"/>
      <c r="F34" s="536"/>
      <c r="G34" s="536"/>
      <c r="H34" s="537"/>
      <c r="I34" s="271"/>
      <c r="J34" s="273" t="s">
        <v>150</v>
      </c>
      <c r="K34" s="267"/>
      <c r="L34" s="267"/>
      <c r="M34" s="267"/>
      <c r="N34" s="272"/>
      <c r="O34" s="272"/>
      <c r="P34" s="272"/>
      <c r="Q34" s="267"/>
      <c r="R34" s="267"/>
      <c r="S34" s="267"/>
      <c r="T34" s="267"/>
      <c r="U34" s="267"/>
      <c r="V34" s="267"/>
    </row>
    <row r="35" spans="1:22" ht="22.5" customHeight="1" thickBot="1">
      <c r="A35" s="267"/>
      <c r="B35" s="405"/>
      <c r="C35" s="406"/>
      <c r="D35" s="406"/>
      <c r="E35" s="407" t="str">
        <f>IF(LEFT(E36,1)="6","保育園分は不要です",IF(LEFT(E36,1)="5","分園は本園に含めて下さい",""))</f>
        <v/>
      </c>
      <c r="F35" s="407" t="str">
        <f>IF(LEFT(F36,1)="6","保育園分は不要です",IF(LEFT(F36,1)="5","分園は本園に含めて下さい",""))</f>
        <v/>
      </c>
      <c r="G35" s="407" t="str">
        <f>IF(LEFT(G36,1)="6","保育園分は不要です",IF(LEFT(G36,1)="5","分園は本園に含めて下さい",""))</f>
        <v/>
      </c>
      <c r="H35" s="408" t="str">
        <f>IF(LEFT(H36,1)="6","保育園分は不要です",IF(LEFT(H36,1)="5","分園は本園に含めて下さい",""))</f>
        <v/>
      </c>
      <c r="I35" s="271"/>
      <c r="J35" s="273"/>
      <c r="K35" s="267"/>
      <c r="L35" s="267"/>
      <c r="M35" s="267"/>
      <c r="N35" s="272"/>
      <c r="O35" s="272"/>
      <c r="P35" s="272"/>
      <c r="Q35" s="267"/>
      <c r="R35" s="267"/>
      <c r="S35" s="267"/>
      <c r="T35" s="267"/>
      <c r="U35" s="267"/>
      <c r="V35" s="267"/>
    </row>
    <row r="36" spans="1:22" ht="90" customHeight="1" thickTop="1" thickBot="1">
      <c r="A36" s="267"/>
      <c r="B36" s="517" t="str">
        <f>IF(E53=1,"幼稚園・認定こども園の種別",IF(F53=1,"幼稚園・認定こども園の種別",IF(G53=1,"幼稚園・認定こども園の種別",IF(H53=1,"幼稚園・認定こども園の種別","入力不要"))))</f>
        <v>入力不要</v>
      </c>
      <c r="C36" s="518"/>
      <c r="D36" s="519"/>
      <c r="E36" s="145"/>
      <c r="F36" s="145"/>
      <c r="G36" s="145"/>
      <c r="H36" s="146"/>
      <c r="I36" s="271"/>
      <c r="J36" s="298" t="str">
        <f>IF(B36="入力不要","入力不要","4.認定こども園（幼保連携型)")</f>
        <v>入力不要</v>
      </c>
      <c r="K36" s="267"/>
      <c r="L36" s="267"/>
      <c r="M36" s="267"/>
      <c r="N36" s="272"/>
      <c r="O36" s="272"/>
      <c r="P36" s="272"/>
      <c r="Q36" s="267"/>
      <c r="R36" s="267"/>
      <c r="S36" s="267"/>
      <c r="T36" s="267"/>
      <c r="U36" s="267"/>
      <c r="V36" s="267"/>
    </row>
    <row r="37" spans="1:22" ht="52.5" customHeight="1" thickBot="1">
      <c r="A37" s="267"/>
      <c r="B37" s="526" t="str">
        <f>IF(E53=15,"職業実践専門課程　　　の有無",IF(F53=15,"職業実践専門課程　　　の有無",IF(G53=15,"職業実践専門課程　　　の有無",IF(H53=15,"職業実践専門課程　　　の有無","入力不要"))))</f>
        <v>入力不要</v>
      </c>
      <c r="C37" s="527"/>
      <c r="D37" s="528"/>
      <c r="E37" s="106"/>
      <c r="F37" s="106"/>
      <c r="G37" s="106"/>
      <c r="H37" s="105"/>
      <c r="I37" s="271"/>
      <c r="J37" s="298" t="str">
        <f>IF(B37="入力不要","入力不要","職業実践専門課程有")</f>
        <v>入力不要</v>
      </c>
      <c r="K37" s="267"/>
      <c r="L37" s="267"/>
      <c r="M37" s="267"/>
      <c r="N37" s="272"/>
      <c r="O37" s="272"/>
      <c r="P37" s="272"/>
      <c r="Q37" s="267"/>
      <c r="R37" s="267"/>
      <c r="S37" s="267"/>
      <c r="T37" s="267"/>
      <c r="U37" s="267"/>
      <c r="V37" s="267"/>
    </row>
    <row r="38" spans="1:22" ht="15" customHeight="1">
      <c r="A38" s="267"/>
      <c r="B38" s="529" t="str">
        <f>IF(B37="職業実践専門課程　　　の有無","専修学校の分野　　　　　　（複数選択可）",IF(E53=5,"専修学校の分野　　　　　　（複数選択可）",IF(F53=5,"専修学校の分野　　　　　　（複数選択可）",IF(G53=5,"専修学校の分野　　　　　　（複数選択可）",IF(H53=5,"専修学校の分野　　　　　　（複数選択可）","入力不要")))))</f>
        <v>入力不要</v>
      </c>
      <c r="C38" s="530"/>
      <c r="D38" s="531"/>
      <c r="E38" s="190"/>
      <c r="F38" s="190"/>
      <c r="G38" s="190"/>
      <c r="H38" s="191"/>
      <c r="I38" s="271"/>
      <c r="J38" s="299" t="str">
        <f>IF($B$38="入力不要","",H143)</f>
        <v/>
      </c>
      <c r="K38" s="300"/>
      <c r="L38" s="267"/>
      <c r="M38" s="267"/>
      <c r="N38" s="272"/>
      <c r="O38" s="272"/>
      <c r="P38" s="272"/>
      <c r="Q38" s="267"/>
      <c r="R38" s="267"/>
      <c r="S38" s="267"/>
      <c r="T38" s="267"/>
      <c r="U38" s="267"/>
      <c r="V38" s="267"/>
    </row>
    <row r="39" spans="1:22" ht="15" customHeight="1">
      <c r="A39" s="267"/>
      <c r="B39" s="517"/>
      <c r="C39" s="518"/>
      <c r="D39" s="519"/>
      <c r="E39" s="101"/>
      <c r="F39" s="101"/>
      <c r="G39" s="101"/>
      <c r="H39" s="102"/>
      <c r="I39" s="271"/>
      <c r="J39" s="301" t="str">
        <f>IF($B$38="入力不要","",H144)</f>
        <v/>
      </c>
      <c r="K39" s="300"/>
      <c r="L39" s="267"/>
      <c r="M39" s="267"/>
      <c r="N39" s="272"/>
      <c r="O39" s="272"/>
      <c r="P39" s="272"/>
      <c r="Q39" s="267"/>
      <c r="R39" s="267"/>
      <c r="S39" s="267"/>
      <c r="T39" s="267"/>
      <c r="U39" s="267"/>
      <c r="V39" s="267"/>
    </row>
    <row r="40" spans="1:22" ht="15" customHeight="1">
      <c r="A40" s="267"/>
      <c r="B40" s="517"/>
      <c r="C40" s="518"/>
      <c r="D40" s="519"/>
      <c r="E40" s="101"/>
      <c r="F40" s="101"/>
      <c r="G40" s="101"/>
      <c r="H40" s="102"/>
      <c r="I40" s="271"/>
      <c r="J40" s="301" t="str">
        <f>IF($B$38="入力不要","入力不要",H145)</f>
        <v>入力不要</v>
      </c>
      <c r="K40" s="300"/>
      <c r="L40" s="267"/>
      <c r="M40" s="267"/>
      <c r="N40" s="272"/>
      <c r="O40" s="272"/>
      <c r="P40" s="272"/>
      <c r="Q40" s="267"/>
      <c r="R40" s="267"/>
      <c r="S40" s="267"/>
      <c r="T40" s="267"/>
      <c r="U40" s="267"/>
      <c r="V40" s="267"/>
    </row>
    <row r="41" spans="1:22" ht="15" customHeight="1">
      <c r="A41" s="267"/>
      <c r="B41" s="517"/>
      <c r="C41" s="518"/>
      <c r="D41" s="519"/>
      <c r="E41" s="101"/>
      <c r="F41" s="101"/>
      <c r="G41" s="101"/>
      <c r="H41" s="102"/>
      <c r="I41" s="271"/>
      <c r="J41" s="301" t="str">
        <f>IF($B$38="入力不要","",H146)</f>
        <v/>
      </c>
      <c r="K41" s="300"/>
      <c r="L41" s="267"/>
      <c r="M41" s="267"/>
      <c r="N41" s="272"/>
      <c r="O41" s="272"/>
      <c r="P41" s="272"/>
      <c r="Q41" s="267"/>
      <c r="R41" s="267"/>
      <c r="S41" s="267"/>
      <c r="T41" s="267"/>
      <c r="U41" s="267"/>
      <c r="V41" s="267"/>
    </row>
    <row r="42" spans="1:22" ht="15" customHeight="1">
      <c r="A42" s="267"/>
      <c r="B42" s="517"/>
      <c r="C42" s="518"/>
      <c r="D42" s="519"/>
      <c r="E42" s="101"/>
      <c r="F42" s="101"/>
      <c r="G42" s="101"/>
      <c r="H42" s="102"/>
      <c r="I42" s="271"/>
      <c r="J42" s="301"/>
      <c r="K42" s="300"/>
      <c r="L42" s="267"/>
      <c r="M42" s="267"/>
      <c r="N42" s="272"/>
      <c r="O42" s="272"/>
      <c r="P42" s="272"/>
      <c r="Q42" s="267"/>
      <c r="R42" s="267"/>
      <c r="S42" s="267"/>
      <c r="T42" s="267"/>
      <c r="U42" s="267"/>
      <c r="V42" s="267"/>
    </row>
    <row r="43" spans="1:22" ht="15" customHeight="1" thickBot="1">
      <c r="A43" s="267"/>
      <c r="B43" s="532"/>
      <c r="C43" s="533"/>
      <c r="D43" s="534"/>
      <c r="E43" s="192"/>
      <c r="F43" s="192"/>
      <c r="G43" s="192"/>
      <c r="H43" s="193"/>
      <c r="I43" s="271"/>
      <c r="J43" s="302"/>
      <c r="K43" s="300"/>
      <c r="L43" s="267"/>
      <c r="M43" s="267"/>
      <c r="N43" s="272"/>
      <c r="O43" s="272"/>
      <c r="P43" s="272"/>
      <c r="Q43" s="267"/>
      <c r="R43" s="267"/>
      <c r="S43" s="267"/>
      <c r="T43" s="267"/>
      <c r="U43" s="267"/>
      <c r="V43" s="267"/>
    </row>
    <row r="44" spans="1:22" ht="15" customHeight="1" thickBot="1">
      <c r="A44" s="267"/>
      <c r="B44" s="300"/>
      <c r="C44" s="304"/>
      <c r="D44" s="304"/>
      <c r="E44" s="270"/>
      <c r="F44" s="270"/>
      <c r="G44" s="270"/>
      <c r="H44" s="270"/>
      <c r="I44" s="271"/>
      <c r="J44" s="303"/>
      <c r="K44" s="304"/>
      <c r="L44" s="267"/>
      <c r="M44" s="267"/>
      <c r="N44" s="272"/>
      <c r="O44" s="272"/>
      <c r="P44" s="272"/>
      <c r="Q44" s="267"/>
      <c r="R44" s="267"/>
      <c r="S44" s="267"/>
      <c r="T44" s="267"/>
      <c r="U44" s="267"/>
      <c r="V44" s="267"/>
    </row>
    <row r="45" spans="1:22" ht="34.5" customHeight="1" thickBot="1">
      <c r="A45" s="267"/>
      <c r="B45" s="523" t="str">
        <f ca="1">IF(E66&amp;F66&amp;G66&amp;H66="","以下は、名称変更、廃止、休校・募集停止や合併・分離した場合のみ、記入してください",CONCATENATE(E66,F66,G66,H66,"は今年度５月１日以降（将来の予定）は入力しないでください"))</f>
        <v>以下は、名称変更、廃止、休校・募集停止や合併・分離した場合のみ、記入してください</v>
      </c>
      <c r="C45" s="524"/>
      <c r="D45" s="524"/>
      <c r="E45" s="524"/>
      <c r="F45" s="524"/>
      <c r="G45" s="524"/>
      <c r="H45" s="525"/>
      <c r="I45" s="271"/>
      <c r="J45" s="273" t="s">
        <v>150</v>
      </c>
      <c r="K45" s="267"/>
      <c r="L45" s="267"/>
      <c r="M45" s="267"/>
      <c r="N45" s="272"/>
      <c r="O45" s="272"/>
      <c r="P45" s="272"/>
      <c r="Q45" s="267"/>
      <c r="R45" s="267"/>
      <c r="S45" s="267"/>
      <c r="T45" s="267"/>
      <c r="U45" s="267"/>
      <c r="V45" s="267"/>
    </row>
    <row r="46" spans="1:22" ht="52.5" customHeight="1" thickTop="1" thickBot="1">
      <c r="A46" s="267"/>
      <c r="B46" s="502" t="s">
        <v>446</v>
      </c>
      <c r="C46" s="503"/>
      <c r="D46" s="504"/>
      <c r="E46" s="97"/>
      <c r="F46" s="85"/>
      <c r="G46" s="86"/>
      <c r="H46" s="96"/>
      <c r="I46" s="88"/>
      <c r="J46" s="87" t="s">
        <v>98</v>
      </c>
      <c r="K46" s="267"/>
      <c r="L46" s="267"/>
      <c r="M46" s="267"/>
      <c r="N46" s="270"/>
      <c r="O46" s="272"/>
      <c r="P46" s="272"/>
      <c r="Q46" s="267"/>
      <c r="R46" s="267"/>
      <c r="S46" s="267"/>
      <c r="T46" s="267"/>
      <c r="U46" s="267"/>
      <c r="V46" s="267"/>
    </row>
    <row r="47" spans="1:22" ht="30" customHeight="1" thickBot="1">
      <c r="A47" s="267"/>
      <c r="B47" s="520" t="s">
        <v>447</v>
      </c>
      <c r="C47" s="521"/>
      <c r="D47" s="83" t="s">
        <v>75</v>
      </c>
      <c r="E47" s="147"/>
      <c r="F47" s="147"/>
      <c r="G47" s="147"/>
      <c r="H47" s="147"/>
      <c r="I47" s="21"/>
      <c r="J47" s="84" t="s">
        <v>390</v>
      </c>
      <c r="K47" s="267"/>
      <c r="L47" s="267"/>
      <c r="M47" s="267"/>
      <c r="N47" s="272"/>
      <c r="O47" s="272"/>
      <c r="P47" s="272"/>
      <c r="Q47" s="267"/>
      <c r="R47" s="267"/>
      <c r="S47" s="267"/>
      <c r="T47" s="267"/>
      <c r="U47" s="267"/>
      <c r="V47" s="267"/>
    </row>
    <row r="48" spans="1:22" ht="30" customHeight="1">
      <c r="A48" s="267"/>
      <c r="B48" s="520"/>
      <c r="C48" s="521"/>
      <c r="D48" s="17" t="s">
        <v>76</v>
      </c>
      <c r="E48" s="148"/>
      <c r="F48" s="148"/>
      <c r="G48" s="148"/>
      <c r="H48" s="149"/>
      <c r="I48" s="21"/>
      <c r="J48" s="41">
        <v>31</v>
      </c>
      <c r="K48" s="267"/>
      <c r="L48" s="267"/>
      <c r="M48" s="267"/>
      <c r="N48" s="272"/>
      <c r="O48" s="272"/>
      <c r="P48" s="272"/>
      <c r="Q48" s="267"/>
      <c r="R48" s="267"/>
      <c r="S48" s="267"/>
      <c r="T48" s="267"/>
      <c r="U48" s="267"/>
      <c r="V48" s="267"/>
    </row>
    <row r="49" spans="1:22" ht="30" customHeight="1">
      <c r="A49" s="267"/>
      <c r="B49" s="520"/>
      <c r="C49" s="521"/>
      <c r="D49" s="93" t="s">
        <v>77</v>
      </c>
      <c r="E49" s="150"/>
      <c r="F49" s="150"/>
      <c r="G49" s="150"/>
      <c r="H49" s="151"/>
      <c r="I49" s="21"/>
      <c r="J49" s="94">
        <v>4</v>
      </c>
      <c r="K49" s="267"/>
      <c r="L49" s="267"/>
      <c r="M49" s="267"/>
      <c r="N49" s="272"/>
      <c r="O49" s="272"/>
      <c r="P49" s="272"/>
      <c r="Q49" s="267"/>
      <c r="R49" s="267"/>
      <c r="S49" s="267"/>
      <c r="T49" s="267"/>
      <c r="U49" s="267"/>
      <c r="V49" s="267"/>
    </row>
    <row r="50" spans="1:22" ht="119.25" customHeight="1" thickBot="1">
      <c r="A50" s="267"/>
      <c r="B50" s="514" t="str">
        <f>IF(I55+I56=3,"「名称変更前の学校名」　　　　　または　　　　　　　　　　　「合併先の法人名」　　　　　　　「合併前の法人名」を　　　　　　右欄に記入してください（入力例参照）",IF(I55+I56=2,"変更前の旧学校名を右欄に記入してください",IF(I55+I56=1,"「合併先の法人名」　　　　　　　「合併前の法人名」を　　　　　　右欄に記入してください（入力例参照）","右欄、記入不要です")))</f>
        <v>右欄、記入不要です</v>
      </c>
      <c r="C50" s="515"/>
      <c r="D50" s="516"/>
      <c r="E50" s="152"/>
      <c r="F50" s="152"/>
      <c r="G50" s="152"/>
      <c r="H50" s="153"/>
      <c r="I50" s="95"/>
      <c r="J50" s="99" t="str">
        <f>IF(I55+I56=3,"【名称変更例】　　　　　　　　　　 旧学校名 　「北北西工業高等専修学校」                     　　　          【合併・分離例】　　　　　　　　　　合併される場合→「社会福祉法人南北会へ合併」　　　　　　　　　　合併する場合→「社会福祉法人東西会より合併」 ",IF(I55+I56=2,"【例】　　　　　　　　　  　　　　　 旧学校名 　「北北西工業高等専修学校」",IF(I55+I56=1,"【例】　　　　　　　　　  　　　　　合併される場合→「社会福祉法人南北会へ合併」　　　　　　　　　　　　　　　　合併する場合→「社会福祉法人東西会より合併」","")))</f>
        <v/>
      </c>
      <c r="K50" s="267"/>
      <c r="L50" s="267"/>
      <c r="M50" s="267"/>
      <c r="N50" s="267"/>
      <c r="O50" s="267"/>
      <c r="P50" s="267"/>
      <c r="Q50" s="267"/>
      <c r="R50" s="267"/>
      <c r="S50" s="267"/>
      <c r="T50" s="267"/>
      <c r="U50" s="267"/>
      <c r="V50" s="267"/>
    </row>
    <row r="51" spans="1:22" ht="105.75" customHeight="1">
      <c r="A51" s="267"/>
      <c r="B51" s="267"/>
      <c r="C51" s="267"/>
      <c r="D51" s="267"/>
      <c r="E51" s="380" t="str">
        <f ca="1">IF(E83=1,"「１校(園)目印刷」のシートを印刷・出力してください 　　　　　　  (作業３は不要です）",IF(E86=8,"「１校(園)目印刷」のシートを印刷・出力してください 　　　　　　  (作業３は不要です）",""))</f>
        <v/>
      </c>
      <c r="F51" s="380" t="str">
        <f ca="1">IF(F83=1,"「2校(園)目印刷」のシートを印刷・出力してください 　　　　　　  (作業３は不要です）",IF(F86=8,"「2校(園)目印刷」のシートを印刷・出力してください 　　　　　　  (作業３は不要です）",""))</f>
        <v/>
      </c>
      <c r="G51" s="380" t="str">
        <f ca="1">IF(G83=1,"「3校(園)目印刷」のシートを印刷・出力してください 　　　　　　  (作業３は不要です）",IF(G86=8,"「3校(園)目印刷」のシートを印刷・出力してください 　　　　　　  (作業３は不要です）",""))</f>
        <v/>
      </c>
      <c r="H51" s="380" t="str">
        <f ca="1">IF(H83=1,"「4校(園)目印刷」のシートを印刷・出力してください 　　　　　　  (作業３は不要です）",IF(H86=8,"「4校(園)目印刷」のシートを印刷・出力してください 　　　　　　  (作業３は不要です）",""))</f>
        <v/>
      </c>
      <c r="I51" s="267"/>
      <c r="J51" s="267"/>
      <c r="K51" s="267"/>
      <c r="L51" s="267"/>
      <c r="M51" s="267"/>
      <c r="N51" s="270"/>
      <c r="O51" s="267"/>
      <c r="P51" s="267"/>
      <c r="Q51" s="267"/>
      <c r="R51" s="267"/>
      <c r="S51" s="267"/>
      <c r="T51" s="267"/>
      <c r="U51" s="267"/>
      <c r="V51" s="267"/>
    </row>
    <row r="52" spans="1:22" ht="15" hidden="1" customHeight="1">
      <c r="E52" s="154"/>
      <c r="F52" s="155"/>
      <c r="G52" s="156"/>
      <c r="H52" s="157"/>
      <c r="L52"/>
      <c r="M52"/>
      <c r="N52" s="270"/>
      <c r="O52" s="267"/>
      <c r="P52" s="267"/>
      <c r="Q52" s="267"/>
      <c r="R52" s="267"/>
      <c r="S52" s="267"/>
      <c r="T52" s="267"/>
      <c r="U52" s="267"/>
      <c r="V52" s="267"/>
    </row>
    <row r="53" spans="1:22" ht="15" hidden="1" customHeight="1">
      <c r="E53" s="154">
        <f>IF(LEFT(E10,1)="G",1,IF(LEFT(E10,1)="N",15,IF(LEFT(E10,1)="P",5,IF(LEFT(E10,1)="Q",5,0))))</f>
        <v>0</v>
      </c>
      <c r="F53" s="155">
        <f>IF(LEFT(F10,1)="G",1,IF(LEFT(F10,1)="N",15,IF(LEFT(F10,1)="P",5,IF(LEFT(F10,1)="Q",5,0))))</f>
        <v>0</v>
      </c>
      <c r="G53" s="156">
        <f>IF(LEFT(G10,1)="G",1,IF(LEFT(G10,1)="N",15,IF(LEFT(G10,1)="P",5,IF(LEFT(G10,1)="Q",5,0))))</f>
        <v>0</v>
      </c>
      <c r="H53" s="157">
        <f>IF(LEFT(H10,1)="G",1,IF(LEFT(H10,1)="N",15,IF(LEFT(H10,1)="P",5,IF(LEFT(H10,1)="Q",5,0))))</f>
        <v>0</v>
      </c>
      <c r="J53" s="13" t="s">
        <v>413</v>
      </c>
      <c r="L53"/>
      <c r="M53"/>
      <c r="N53" s="270"/>
      <c r="O53" s="267"/>
      <c r="P53" s="267"/>
      <c r="Q53" s="267"/>
      <c r="R53" s="267"/>
      <c r="S53" s="267"/>
      <c r="T53" s="267"/>
      <c r="U53" s="267"/>
      <c r="V53" s="267"/>
    </row>
    <row r="54" spans="1:22" ht="15" hidden="1" customHeight="1">
      <c r="E54" s="154"/>
      <c r="F54" s="155"/>
      <c r="G54" s="156"/>
      <c r="H54" s="157"/>
      <c r="L54"/>
      <c r="M54"/>
      <c r="N54" s="270"/>
      <c r="O54" s="267"/>
      <c r="P54" s="267"/>
      <c r="Q54" s="267"/>
      <c r="R54" s="267"/>
      <c r="S54" s="267"/>
      <c r="T54" s="267"/>
      <c r="U54" s="267"/>
      <c r="V54" s="267"/>
    </row>
    <row r="55" spans="1:22" ht="15" hidden="1" customHeight="1">
      <c r="C55" s="13" t="s">
        <v>420</v>
      </c>
      <c r="E55" s="154">
        <f>IF(IFERROR(ABS(LEFT(E46,1)),0)&lt;5,IFERROR(ABS(LEFT(E46,1)),0),0)</f>
        <v>0</v>
      </c>
      <c r="F55" s="155">
        <f>IF(IFERROR(ABS(LEFT(F46,1)),0)&lt;5,IFERROR(ABS(LEFT(F46,1)),0),0)</f>
        <v>0</v>
      </c>
      <c r="G55" s="156">
        <f>IF(IFERROR(ABS(LEFT(G46,1)),0)&lt;5,IFERROR(ABS(LEFT(G46,1)),0),0)</f>
        <v>0</v>
      </c>
      <c r="H55" s="157">
        <f>IF(IFERROR(ABS(LEFT(H46,1)),0)&lt;5,IFERROR(ABS(LEFT(H46,1)),0),0)</f>
        <v>0</v>
      </c>
      <c r="I55" s="441">
        <f>IF(E55=4,1,IF(F55=4,1,IF(G55=4,1,IF(H55=4,1,IF(E55=3,1,IF(F55=3,1,IF(G55=3,1,IF(H55=3,1,0))))))))</f>
        <v>0</v>
      </c>
      <c r="J55" s="13" t="s">
        <v>444</v>
      </c>
      <c r="L55"/>
      <c r="M55"/>
      <c r="N55" s="270"/>
      <c r="O55" s="267"/>
      <c r="P55" s="267"/>
      <c r="Q55" s="267"/>
      <c r="R55" s="267"/>
      <c r="S55" s="267"/>
      <c r="T55" s="267"/>
      <c r="U55" s="267"/>
      <c r="V55" s="267"/>
    </row>
    <row r="56" spans="1:22" ht="15" hidden="1" customHeight="1">
      <c r="C56" s="163">
        <f ca="1">(E59-1)-(C65-1)</f>
        <v>5</v>
      </c>
      <c r="E56" s="154">
        <f>IF(IFERROR(ABS(LEFT(E46,1)),0)=5,IFERROR(ABS(LEFT(E46,1)),0),0)</f>
        <v>0</v>
      </c>
      <c r="F56" s="155">
        <f>IF(IFERROR(ABS(LEFT(F46,1)),0)=5,IFERROR(ABS(LEFT(F46,1)),0),0)</f>
        <v>0</v>
      </c>
      <c r="G56" s="156">
        <f>IF(IFERROR(ABS(LEFT(G46,1)),0)=5,IFERROR(ABS(LEFT(G46,1)),0),0)</f>
        <v>0</v>
      </c>
      <c r="H56" s="157">
        <f>IF(IFERROR(ABS(LEFT(H46,1)),0)=5,IFERROR(ABS(LEFT(H46,1)),0),0)</f>
        <v>0</v>
      </c>
      <c r="I56" s="391">
        <f>IF(SUM(E56:H56)&gt;0,2,0)</f>
        <v>0</v>
      </c>
      <c r="J56" s="13" t="s">
        <v>443</v>
      </c>
      <c r="L56"/>
      <c r="M56"/>
      <c r="N56" s="270"/>
      <c r="O56" s="270"/>
      <c r="P56" s="270"/>
      <c r="Q56" s="267"/>
      <c r="R56" s="267"/>
      <c r="S56" s="267"/>
      <c r="T56" s="267"/>
      <c r="U56" s="267"/>
      <c r="V56" s="267"/>
    </row>
    <row r="57" spans="1:22" ht="9.9499999999999993" hidden="1" customHeight="1">
      <c r="E57" s="158"/>
      <c r="F57" s="158"/>
      <c r="G57" s="158"/>
      <c r="H57" s="158"/>
      <c r="L57"/>
      <c r="M57"/>
      <c r="N57" s="270"/>
      <c r="O57" s="270"/>
      <c r="P57" s="270"/>
      <c r="Q57" s="267"/>
      <c r="R57" s="267"/>
      <c r="S57" s="267"/>
      <c r="T57" s="267"/>
      <c r="U57" s="267"/>
      <c r="V57" s="267"/>
    </row>
    <row r="58" spans="1:22" hidden="1">
      <c r="C58" s="13" t="s">
        <v>419</v>
      </c>
      <c r="E58" s="159">
        <f ca="1">TODAY()</f>
        <v>45450</v>
      </c>
      <c r="F58" s="160">
        <f ca="1">TODAY()</f>
        <v>45450</v>
      </c>
      <c r="G58" s="161">
        <f ca="1">TODAY()</f>
        <v>45450</v>
      </c>
      <c r="H58" s="162">
        <f ca="1">TODAY()</f>
        <v>45450</v>
      </c>
      <c r="J58" t="s">
        <v>391</v>
      </c>
      <c r="K58"/>
      <c r="L58"/>
      <c r="M58"/>
      <c r="N58" s="270"/>
      <c r="O58" s="270"/>
      <c r="P58" s="267"/>
      <c r="Q58" s="267"/>
      <c r="R58" s="267"/>
      <c r="S58" s="267"/>
      <c r="T58" s="267"/>
      <c r="U58" s="267"/>
      <c r="V58" s="267"/>
    </row>
    <row r="59" spans="1:22" hidden="1">
      <c r="C59" s="163">
        <f ca="1">E59-C69+1</f>
        <v>6</v>
      </c>
      <c r="E59" s="163">
        <f ca="1">YEAR(E58)</f>
        <v>2024</v>
      </c>
      <c r="F59" s="164">
        <f ca="1">YEAR(F58)</f>
        <v>2024</v>
      </c>
      <c r="G59" s="165">
        <f ca="1">YEAR(G58)</f>
        <v>2024</v>
      </c>
      <c r="H59" s="166">
        <f ca="1">YEAR(H58)</f>
        <v>2024</v>
      </c>
      <c r="J59" t="s">
        <v>392</v>
      </c>
      <c r="K59"/>
      <c r="L59"/>
      <c r="M59"/>
      <c r="N59" s="270"/>
      <c r="O59" s="270"/>
      <c r="P59" s="267"/>
      <c r="Q59" s="267"/>
      <c r="R59" s="267"/>
      <c r="S59" s="267"/>
      <c r="T59" s="267"/>
      <c r="U59" s="267"/>
      <c r="V59" s="267"/>
    </row>
    <row r="60" spans="1:22" ht="14.25" hidden="1" thickBot="1">
      <c r="E60" s="163">
        <f ca="1">((E59-C69)*365)+43466+120</f>
        <v>45411</v>
      </c>
      <c r="F60" s="164">
        <f ca="1">((F59-C69)*365)+120+43466</f>
        <v>45411</v>
      </c>
      <c r="G60" s="165">
        <f ca="1">((G59-C69)*365)+120+43466</f>
        <v>45411</v>
      </c>
      <c r="H60" s="166">
        <f ca="1">((H59-C69)*365)+120+43466</f>
        <v>45411</v>
      </c>
      <c r="J60" t="s">
        <v>393</v>
      </c>
      <c r="K60"/>
      <c r="L60"/>
      <c r="M60"/>
      <c r="N60" s="270"/>
      <c r="O60" s="270"/>
      <c r="P60" s="267"/>
      <c r="Q60" s="267"/>
      <c r="R60" s="267"/>
      <c r="S60" s="267"/>
      <c r="T60" s="267"/>
      <c r="U60" s="267"/>
      <c r="V60" s="267"/>
    </row>
    <row r="61" spans="1:22" hidden="1">
      <c r="B61" s="174" t="s">
        <v>417</v>
      </c>
      <c r="C61" s="175"/>
      <c r="D61" s="176"/>
      <c r="E61" s="163">
        <f>IF(LEFT(E47)="5",43466,IF(LEFT(E47)="4",32509,IF(LEFT(E47)="3,",9498,IF(LEFT(E47)="2",4384,0))))</f>
        <v>0</v>
      </c>
      <c r="F61" s="164">
        <f>IF(LEFT(F47)="5",43466,IF(LEFT(F47)="4",32509,IF(LEFT(F47)="3,",9498,IF(LEFT(F47)="2",4384,0))))</f>
        <v>0</v>
      </c>
      <c r="G61" s="165">
        <f>IF(LEFT(G47)="5",43466,IF(LEFT(G47)="4",32509,IF(LEFT(G47)="3,",9498,IF(LEFT(G47)="2",4384,0))))</f>
        <v>0</v>
      </c>
      <c r="H61" s="166">
        <f>IF(LEFT(H47)="5",43466,IF(LEFT(H47)="4",32509,IF(LEFT(H47)="3,",9498,IF(LEFT(H47)="2",4384,0))))</f>
        <v>0</v>
      </c>
      <c r="J61" t="s">
        <v>469</v>
      </c>
      <c r="K61"/>
      <c r="L61" s="270"/>
      <c r="M61" s="270"/>
      <c r="N61" s="270"/>
      <c r="O61" s="270"/>
      <c r="P61" s="267"/>
      <c r="Q61" s="267"/>
      <c r="R61" s="267"/>
      <c r="S61" s="267"/>
      <c r="T61" s="267"/>
      <c r="U61" s="267"/>
      <c r="V61" s="267"/>
    </row>
    <row r="62" spans="1:22" hidden="1">
      <c r="B62" s="168" t="s">
        <v>415</v>
      </c>
      <c r="D62" s="169"/>
      <c r="E62" s="163">
        <f>365*(E48-1)</f>
        <v>-365</v>
      </c>
      <c r="F62" s="164">
        <f>365*(F48-1)</f>
        <v>-365</v>
      </c>
      <c r="G62" s="165">
        <f>365*(G48-1)</f>
        <v>-365</v>
      </c>
      <c r="H62" s="166">
        <f>365*(H48-1)</f>
        <v>-365</v>
      </c>
      <c r="J62" t="s">
        <v>394</v>
      </c>
      <c r="K62"/>
      <c r="L62" s="267"/>
      <c r="M62" s="267"/>
      <c r="N62" s="270"/>
      <c r="O62" s="270"/>
      <c r="P62" s="267"/>
      <c r="Q62" s="267"/>
      <c r="R62" s="267"/>
      <c r="S62" s="267"/>
      <c r="T62" s="267"/>
      <c r="U62" s="267"/>
      <c r="V62" s="267"/>
    </row>
    <row r="63" spans="1:22" hidden="1">
      <c r="B63" s="168"/>
      <c r="C63" s="170" t="s">
        <v>416</v>
      </c>
      <c r="D63" s="169"/>
      <c r="E63" s="163">
        <f>IF(E49=12,334,IF(E49=11,304,IF(E49=10,273,IF(E49=9,243,IF(E49=8,212,IF(E49=7,181,IF(E49=6,151,IF(E49=5,120,IF(E49=4,90,IF(E49=3,59,IF(E49=2,31,1)))))))))))</f>
        <v>1</v>
      </c>
      <c r="F63" s="164">
        <f>IF(F49=12,334,IF(F49=11,304,IF(F49=10,273,IF(F49=9,243,IF(F49=8,212,IF(F49=7,181,IF(F49=6,151,IF(F49=5,120,IF(F49=4,90,IF(F49=3,59,IF(F49=2,31,1)))))))))))</f>
        <v>1</v>
      </c>
      <c r="G63" s="165">
        <f>IF(G49=12,334,IF(G49=11,304,IF(G49=10,273,IF(G49=9,243,IF(G49=8,212,IF(G49=7,181,IF(G49=6,151,IF(G49=5,120,IF(G49=4,90,IF(G49=3,59,IF(G49=2,31,1)))))))))))</f>
        <v>1</v>
      </c>
      <c r="H63" s="166">
        <f>IF(H49=12,334,IF(H49=11,304,IF(H49=10,273,IF(H49=9,243,IF(H49=8,212,IF(H49=7,181,IF(H49=6,151,IF(H49=5,120,IF(H49=4,90,IF(H49=3,59,IF(H49=2,31,1)))))))))))</f>
        <v>1</v>
      </c>
      <c r="J63" t="s">
        <v>395</v>
      </c>
      <c r="K63"/>
      <c r="L63" s="267"/>
      <c r="M63" s="267"/>
      <c r="N63" s="270"/>
      <c r="O63" s="267"/>
      <c r="P63" s="267"/>
      <c r="Q63" s="267"/>
      <c r="R63" s="267"/>
      <c r="S63" s="267"/>
      <c r="T63" s="267"/>
      <c r="U63" s="267"/>
      <c r="V63" s="267"/>
    </row>
    <row r="64" spans="1:22" hidden="1">
      <c r="B64" s="168" t="s">
        <v>418</v>
      </c>
      <c r="D64" s="169"/>
      <c r="E64" s="163">
        <f>SUM(E61:E63)</f>
        <v>-364</v>
      </c>
      <c r="F64" s="164">
        <f>SUM(F61:F63)</f>
        <v>-364</v>
      </c>
      <c r="G64" s="165">
        <f>SUM(G61:G63)</f>
        <v>-364</v>
      </c>
      <c r="H64" s="166">
        <f>SUM(H61:H63)</f>
        <v>-364</v>
      </c>
      <c r="J64" t="s">
        <v>396</v>
      </c>
      <c r="K64"/>
      <c r="L64" s="267"/>
      <c r="M64" s="267"/>
      <c r="N64" s="270"/>
      <c r="O64" s="429" t="s">
        <v>398</v>
      </c>
      <c r="P64" s="267"/>
      <c r="Q64" s="267"/>
      <c r="R64" s="267"/>
      <c r="S64" s="267"/>
      <c r="T64" s="267"/>
      <c r="U64" s="267"/>
      <c r="V64" s="267"/>
    </row>
    <row r="65" spans="2:22" hidden="1">
      <c r="B65" s="168"/>
      <c r="C65" s="170">
        <v>2019</v>
      </c>
      <c r="D65" s="169"/>
      <c r="E65" s="163">
        <f ca="1">E64-E60</f>
        <v>-45775</v>
      </c>
      <c r="F65" s="164">
        <f ca="1">F64-F60</f>
        <v>-45775</v>
      </c>
      <c r="G65" s="165">
        <f ca="1">G64-G60</f>
        <v>-45775</v>
      </c>
      <c r="H65" s="166">
        <f ca="1">H64-H60</f>
        <v>-45775</v>
      </c>
      <c r="J65" t="s">
        <v>397</v>
      </c>
      <c r="K65"/>
      <c r="L65" s="267"/>
      <c r="M65" s="267"/>
      <c r="N65" s="270"/>
      <c r="O65" s="267"/>
      <c r="P65" s="430" t="s">
        <v>484</v>
      </c>
      <c r="Q65" s="267"/>
      <c r="R65" s="267"/>
      <c r="S65" s="267"/>
      <c r="T65" s="267"/>
      <c r="U65" s="267"/>
      <c r="V65" s="267"/>
    </row>
    <row r="66" spans="2:22" hidden="1">
      <c r="B66" s="168" t="s">
        <v>414</v>
      </c>
      <c r="D66" s="169"/>
      <c r="E66" s="163" t="str">
        <f ca="1">IF(E65&gt;0,MID(E46,3,7),"")</f>
        <v/>
      </c>
      <c r="F66" s="164" t="str">
        <f ca="1">IF(F65&gt;0,MID(F46,3,7),"")</f>
        <v/>
      </c>
      <c r="G66" s="165" t="str">
        <f ca="1">IF(G65&gt;0,MID(G46,3,7),"")</f>
        <v/>
      </c>
      <c r="H66" s="166" t="str">
        <f ca="1">IF(H65&gt;0,MID(H46,3,7),"")</f>
        <v/>
      </c>
      <c r="J66" t="s">
        <v>470</v>
      </c>
      <c r="K66"/>
      <c r="L66" s="267"/>
      <c r="M66" s="267"/>
      <c r="N66" s="270"/>
      <c r="O66" s="267"/>
      <c r="P66" s="267"/>
      <c r="Q66" s="267"/>
      <c r="R66" s="267"/>
      <c r="S66" s="267"/>
      <c r="T66" s="267"/>
      <c r="U66" s="267"/>
      <c r="V66" s="267"/>
    </row>
    <row r="67" spans="2:22" hidden="1">
      <c r="B67" s="168"/>
      <c r="C67" s="170" t="s">
        <v>416</v>
      </c>
      <c r="D67" s="169"/>
      <c r="E67" s="163">
        <f>IF(E46="5.名称変更",50,IF(E46="4.合併・分離",10,0))</f>
        <v>0</v>
      </c>
      <c r="F67" s="164">
        <f>IF(F46="5.名称変更",50,IF(F46="4.合併・分離",10,0))</f>
        <v>0</v>
      </c>
      <c r="G67" s="165">
        <f>IF(G46="5.名称変更",50,IF(G46="4.合併・分離",10,0))</f>
        <v>0</v>
      </c>
      <c r="H67" s="166">
        <f>IF(H46="5.名称変更",50,IF(H46="4.合併・分離",10,0))</f>
        <v>0</v>
      </c>
      <c r="J67" t="s">
        <v>442</v>
      </c>
      <c r="K67"/>
      <c r="L67" s="267"/>
      <c r="M67" s="267"/>
      <c r="N67" s="270"/>
      <c r="O67" s="267"/>
      <c r="P67" s="267"/>
      <c r="Q67" s="267"/>
      <c r="R67" s="267"/>
      <c r="S67" s="267"/>
      <c r="T67" s="267"/>
      <c r="U67" s="267"/>
      <c r="V67" s="267"/>
    </row>
    <row r="68" spans="2:22" hidden="1">
      <c r="B68" s="168" t="s">
        <v>418</v>
      </c>
      <c r="D68" s="169"/>
      <c r="E68" s="163" t="str">
        <f ca="1">DATESTRING(E58)</f>
        <v>令和06年06月07日</v>
      </c>
      <c r="F68" s="164" t="str">
        <f ca="1">DATESTRING(F58)</f>
        <v>令和06年06月07日</v>
      </c>
      <c r="G68" s="165" t="str">
        <f ca="1">DATESTRING(G58)</f>
        <v>令和06年06月07日</v>
      </c>
      <c r="H68" s="166" t="str">
        <f ca="1">DATESTRING(H58)</f>
        <v>令和06年06月07日</v>
      </c>
      <c r="J68" t="s">
        <v>412</v>
      </c>
      <c r="K68"/>
      <c r="L68" s="267"/>
      <c r="M68" s="270"/>
      <c r="N68" s="270"/>
      <c r="O68" s="267"/>
      <c r="P68" s="267"/>
      <c r="Q68" s="267"/>
      <c r="R68" s="267"/>
      <c r="S68" s="267"/>
      <c r="T68" s="267"/>
      <c r="U68" s="267"/>
      <c r="V68" s="267"/>
    </row>
    <row r="69" spans="2:22" hidden="1">
      <c r="B69" s="168"/>
      <c r="C69" s="170">
        <v>2019</v>
      </c>
      <c r="D69" s="169"/>
      <c r="E69" s="167"/>
      <c r="F69" s="167"/>
      <c r="G69" s="167"/>
      <c r="H69" s="167"/>
      <c r="J69"/>
      <c r="K69"/>
      <c r="L69" s="267"/>
      <c r="M69" s="270"/>
      <c r="N69" s="270"/>
      <c r="O69" s="267"/>
      <c r="P69" s="267"/>
      <c r="Q69" s="267"/>
      <c r="R69" s="267"/>
      <c r="S69" s="267"/>
      <c r="T69" s="267"/>
      <c r="U69" s="267"/>
      <c r="V69" s="267"/>
    </row>
    <row r="70" spans="2:22" ht="14.25" hidden="1" thickBot="1">
      <c r="B70" s="171"/>
      <c r="C70" s="173"/>
      <c r="D70" s="172"/>
      <c r="E70" s="167"/>
      <c r="F70" s="167"/>
      <c r="G70" s="167"/>
      <c r="H70" s="167"/>
      <c r="J70"/>
      <c r="K70"/>
      <c r="L70" s="267"/>
      <c r="M70" s="270"/>
      <c r="N70" s="270"/>
      <c r="O70" s="267"/>
      <c r="P70" s="267"/>
      <c r="Q70" s="267"/>
      <c r="R70" s="267"/>
      <c r="S70" s="267"/>
      <c r="T70" s="267"/>
      <c r="U70" s="267"/>
      <c r="V70" s="267"/>
    </row>
    <row r="71" spans="2:22" hidden="1">
      <c r="B71" s="177"/>
      <c r="C71" s="178"/>
      <c r="D71" s="182"/>
      <c r="E71" s="163">
        <f>IF(LEFT(E29)="5",43466,IF(LEFT(E29)="4",32509,IF(LEFT(E29)="3",9498,IF(LEFT(E29)="2",4384,0))))</f>
        <v>0</v>
      </c>
      <c r="F71" s="164">
        <f>IF(LEFT(F29)="5",43466,IF(LEFT(F29)="4",32509,IF(LEFT(F29)="3",9498,IF(LEFT(F29)="2",4384,0))))</f>
        <v>0</v>
      </c>
      <c r="G71" s="165">
        <f>IF(LEFT(G29)="5",43466,IF(LEFT(G29)="4",32509,IF(LEFT(G29)="3",9498,IF(LEFT(G29)="2",4384,0))))</f>
        <v>0</v>
      </c>
      <c r="H71" s="166">
        <f>IF(LEFT(H29)="5",43466,IF(LEFT(H29)="4",32509,IF(LEFT(H29)="3",9498,IF(LEFT(H29)="2",4384,0))))</f>
        <v>0</v>
      </c>
      <c r="J71" t="s">
        <v>431</v>
      </c>
      <c r="K71"/>
      <c r="L71" s="267"/>
      <c r="M71" s="270"/>
      <c r="N71" s="270"/>
      <c r="O71" s="267"/>
      <c r="P71" s="267"/>
      <c r="Q71" s="267"/>
      <c r="R71" s="267"/>
      <c r="S71" s="267"/>
      <c r="T71" s="267"/>
      <c r="U71" s="267"/>
      <c r="V71" s="267"/>
    </row>
    <row r="72" spans="2:22" hidden="1">
      <c r="B72" s="168">
        <v>1</v>
      </c>
      <c r="C72" s="13" t="s">
        <v>422</v>
      </c>
      <c r="D72" s="183" t="str">
        <f t="shared" ref="D72:D76" si="0">CONCATENATE(B72,".",C72)</f>
        <v>1.明治</v>
      </c>
      <c r="E72" s="163">
        <f>YEAR(E71)</f>
        <v>1900</v>
      </c>
      <c r="F72" s="164">
        <f>YEAR(F71)</f>
        <v>1900</v>
      </c>
      <c r="G72" s="165">
        <f>YEAR(G71)</f>
        <v>1900</v>
      </c>
      <c r="H72" s="166">
        <f>YEAR(H71)</f>
        <v>1900</v>
      </c>
      <c r="J72" t="s">
        <v>432</v>
      </c>
      <c r="K72"/>
      <c r="L72" s="267"/>
      <c r="M72" s="270"/>
      <c r="N72" s="270"/>
      <c r="O72" s="267"/>
      <c r="P72" s="267"/>
      <c r="Q72" s="267"/>
      <c r="R72" s="267"/>
      <c r="S72" s="267"/>
      <c r="T72" s="267"/>
      <c r="U72" s="267"/>
      <c r="V72" s="267"/>
    </row>
    <row r="73" spans="2:22" hidden="1">
      <c r="B73" s="168">
        <v>2</v>
      </c>
      <c r="C73" s="13" t="s">
        <v>423</v>
      </c>
      <c r="D73" s="183" t="str">
        <f t="shared" si="0"/>
        <v>2.大正</v>
      </c>
      <c r="E73" s="163">
        <f>E72+(E30-1)</f>
        <v>1899</v>
      </c>
      <c r="F73" s="164">
        <f>F72+(F30-1)</f>
        <v>1899</v>
      </c>
      <c r="G73" s="165">
        <f>G72+(G30-1)</f>
        <v>1899</v>
      </c>
      <c r="H73" s="166">
        <f>H72+(H30-1)</f>
        <v>1899</v>
      </c>
      <c r="J73" t="s">
        <v>433</v>
      </c>
      <c r="K73"/>
      <c r="L73" s="270"/>
      <c r="M73" s="270"/>
      <c r="N73" s="270"/>
      <c r="O73" s="267"/>
      <c r="P73" s="267"/>
      <c r="Q73" s="267"/>
      <c r="R73" s="267"/>
      <c r="S73" s="267"/>
      <c r="T73" s="267"/>
      <c r="U73" s="267"/>
      <c r="V73" s="267"/>
    </row>
    <row r="74" spans="2:22" hidden="1">
      <c r="B74" s="168">
        <v>3</v>
      </c>
      <c r="C74" s="13" t="s">
        <v>424</v>
      </c>
      <c r="D74" s="183" t="str">
        <f t="shared" si="0"/>
        <v>3.昭和</v>
      </c>
      <c r="E74" s="163" t="str">
        <f>IFERROR(ABS(CONCATENATE(E73,"/",E31,"/",E32)),"")</f>
        <v/>
      </c>
      <c r="F74" s="164" t="str">
        <f>IFERROR(ABS(CONCATENATE(F73,"/",F31,"/",F32)),"")</f>
        <v/>
      </c>
      <c r="G74" s="165" t="str">
        <f>IFERROR(ABS(CONCATENATE(G73,"/",G31,"/",G32)),"")</f>
        <v/>
      </c>
      <c r="H74" s="166" t="str">
        <f>IFERROR(ABS(CONCATENATE(H73,"/",H31,"/",H32)),"")</f>
        <v/>
      </c>
      <c r="J74" t="s">
        <v>434</v>
      </c>
      <c r="K74"/>
      <c r="L74" s="270"/>
      <c r="M74" s="270"/>
      <c r="N74" s="270"/>
      <c r="O74" s="267"/>
      <c r="P74" s="267"/>
      <c r="Q74" s="267"/>
      <c r="R74" s="267"/>
      <c r="S74" s="267"/>
      <c r="T74" s="267"/>
      <c r="U74" s="267"/>
      <c r="V74" s="267"/>
    </row>
    <row r="75" spans="2:22" hidden="1">
      <c r="B75" s="168">
        <v>4</v>
      </c>
      <c r="C75" s="13" t="s">
        <v>425</v>
      </c>
      <c r="D75" s="183" t="str">
        <f>CONCATENATE(B75,".",C75)</f>
        <v>4.平成</v>
      </c>
      <c r="E75" s="163"/>
      <c r="F75" s="164"/>
      <c r="G75" s="165"/>
      <c r="H75" s="166"/>
      <c r="I75"/>
      <c r="J75"/>
      <c r="K75"/>
      <c r="L75" s="270"/>
      <c r="M75" s="270"/>
      <c r="N75" s="270"/>
      <c r="O75" s="267"/>
      <c r="P75" s="267"/>
      <c r="Q75" s="267"/>
      <c r="R75" s="267"/>
      <c r="S75" s="267"/>
      <c r="T75" s="267"/>
      <c r="U75" s="267"/>
      <c r="V75" s="267"/>
    </row>
    <row r="76" spans="2:22" hidden="1">
      <c r="B76" s="168">
        <v>5</v>
      </c>
      <c r="C76" s="13" t="s">
        <v>426</v>
      </c>
      <c r="D76" s="183" t="str">
        <f t="shared" si="0"/>
        <v>5.令和</v>
      </c>
      <c r="E76" s="163">
        <f ca="1">IFERROR(ABS(CONCATENATE(E59,"/2/1")),"")</f>
        <v>45323</v>
      </c>
      <c r="F76" s="164">
        <f ca="1">E76</f>
        <v>45323</v>
      </c>
      <c r="G76" s="165">
        <f ca="1">E76</f>
        <v>45323</v>
      </c>
      <c r="H76" s="166">
        <f ca="1">E76</f>
        <v>45323</v>
      </c>
      <c r="I76"/>
      <c r="J76" t="s">
        <v>519</v>
      </c>
      <c r="K76"/>
      <c r="L76" s="270"/>
      <c r="M76" s="270"/>
      <c r="N76" s="270"/>
      <c r="O76" s="267"/>
      <c r="P76" s="267"/>
      <c r="Q76" s="267"/>
      <c r="R76" s="267"/>
      <c r="S76" s="267"/>
      <c r="T76" s="267"/>
      <c r="U76" s="267"/>
      <c r="V76" s="267"/>
    </row>
    <row r="77" spans="2:22" hidden="1">
      <c r="B77" s="168">
        <v>6</v>
      </c>
      <c r="C77" s="180"/>
      <c r="D77" s="183" t="str">
        <f>IF(C77="","",CONCATENATE(B77,".",C77))</f>
        <v/>
      </c>
      <c r="E77" s="163">
        <f ca="1">IFERROR(ABS(CONCATENATE(E59,"/2/1")),"")</f>
        <v>45323</v>
      </c>
      <c r="F77" s="164">
        <f ca="1">E77</f>
        <v>45323</v>
      </c>
      <c r="G77" s="165">
        <f ca="1">E77</f>
        <v>45323</v>
      </c>
      <c r="H77" s="166">
        <f ca="1">E77</f>
        <v>45323</v>
      </c>
      <c r="I77"/>
      <c r="J77" t="s">
        <v>468</v>
      </c>
      <c r="K77"/>
      <c r="L77" s="270"/>
      <c r="M77" s="270"/>
      <c r="N77" s="270"/>
      <c r="O77" s="267"/>
      <c r="P77" s="267"/>
      <c r="Q77" s="267"/>
      <c r="R77" s="267"/>
      <c r="S77" s="267"/>
      <c r="T77" s="267"/>
      <c r="U77" s="267"/>
      <c r="V77" s="267"/>
    </row>
    <row r="78" spans="2:22" ht="14.25" hidden="1" thickBot="1">
      <c r="B78" s="171">
        <v>7</v>
      </c>
      <c r="C78" s="181"/>
      <c r="D78" s="183" t="str">
        <f>IF(C78="","",CONCATENATE(B78,".",C78))</f>
        <v/>
      </c>
      <c r="E78" s="163"/>
      <c r="F78" s="164"/>
      <c r="G78" s="165"/>
      <c r="H78" s="166"/>
      <c r="I78"/>
      <c r="K78"/>
      <c r="L78" s="267"/>
      <c r="M78" s="270"/>
      <c r="N78" s="270"/>
      <c r="O78" s="267"/>
      <c r="P78" s="267"/>
      <c r="Q78" s="267"/>
      <c r="R78" s="267"/>
      <c r="S78" s="267"/>
      <c r="T78" s="267"/>
      <c r="U78" s="267"/>
      <c r="V78" s="267"/>
    </row>
    <row r="79" spans="2:22" hidden="1">
      <c r="B79" s="177" t="s">
        <v>427</v>
      </c>
      <c r="C79" s="178"/>
      <c r="D79" s="179"/>
      <c r="E79" s="163" t="str">
        <f ca="1">IFERROR(IF(E76-E74&gt;0,"以前",CONCATENATE((E59-1),"/6/1以降")),"")</f>
        <v/>
      </c>
      <c r="F79" s="164" t="str">
        <f ca="1">IFERROR(IF(F76-F74&gt;0,"以前",CONCATENATE((F59-1),"/6/1以降")),"")</f>
        <v/>
      </c>
      <c r="G79" s="165" t="str">
        <f ca="1">IFERROR(IF(G76-G74&gt;0,"以前",CONCATENATE((G59-1),"/6/1以降")),"")</f>
        <v/>
      </c>
      <c r="H79" s="166" t="str">
        <f ca="1">IFERROR(IF(H76-H74&gt;0,"以前",CONCATENATE((H59-1),"/6/1以降")),"")</f>
        <v/>
      </c>
      <c r="I79"/>
      <c r="J79" t="str">
        <f ca="1">CONCATENATE("認可年月日が今年２月１日以降か？以降認可の「幼稚園・認定こども園を除く学校種別」分について",C67,C59,"年度開校と思われる")</f>
        <v>認可年月日が今年２月１日以降か？以降認可の「幼稚園・認定こども園を除く学校種別」分について令和6年度開校と思われる</v>
      </c>
      <c r="K79"/>
      <c r="L79" s="267"/>
      <c r="M79" s="267"/>
      <c r="N79" s="270"/>
      <c r="O79" s="267"/>
      <c r="P79" s="267"/>
      <c r="Q79" s="267"/>
      <c r="R79" s="267"/>
      <c r="S79" s="267"/>
      <c r="T79" s="267"/>
      <c r="U79" s="267"/>
      <c r="V79" s="267"/>
    </row>
    <row r="80" spans="2:22" hidden="1">
      <c r="B80" s="168" t="s">
        <v>428</v>
      </c>
      <c r="D80" s="169"/>
      <c r="E80" s="163" t="str">
        <f ca="1">IFERROR(IF(E77-E74&gt;0,"以前",CONCATENATE(E59,"/2/1以降")),"")</f>
        <v/>
      </c>
      <c r="F80" s="164" t="str">
        <f ca="1">IFERROR(IF(F77-F74&gt;0,"以前",CONCATENATE(F59,"/2/1以降")),"")</f>
        <v/>
      </c>
      <c r="G80" s="165" t="str">
        <f ca="1">IFERROR(IF(G77-G74&gt;0,"以前",CONCATENATE(G59,"/2/1以降")),"")</f>
        <v/>
      </c>
      <c r="H80" s="166" t="str">
        <f ca="1">IFERROR(IF(H77-H74&gt;0,"以前",CONCATENATE(H59,"/2/1以降")),"")</f>
        <v/>
      </c>
      <c r="I80"/>
      <c r="J80" t="str">
        <f ca="1">CONCATENATE("認可年月日が今年２月１日以降か？以降認可の幼稚園・認定こども園は、",C67,C59,"年度開校と思われる")</f>
        <v>認可年月日が今年２月１日以降か？以降認可の幼稚園・認定こども園は、令和6年度開校と思われる</v>
      </c>
      <c r="K80"/>
      <c r="L80" s="267"/>
      <c r="M80" s="267"/>
      <c r="N80" s="270"/>
      <c r="O80" s="267"/>
      <c r="P80" s="267"/>
      <c r="Q80" s="267"/>
      <c r="R80" s="267"/>
      <c r="S80" s="267"/>
      <c r="T80" s="267"/>
      <c r="U80" s="267"/>
      <c r="V80" s="267"/>
    </row>
    <row r="81" spans="1:22" hidden="1">
      <c r="B81" s="168" t="s">
        <v>430</v>
      </c>
      <c r="D81" s="169"/>
      <c r="E81" s="163" t="str">
        <f ca="1">IF(E53&gt;1,IF(RIGHT(E79,2)="以降","０パンチ",""),IF(E53=0,IF(RIGHT(E79,2)="以降","０パンチ",""),""))</f>
        <v/>
      </c>
      <c r="F81" s="164" t="str">
        <f ca="1">IF(F53&gt;1,IF(RIGHT(F79,2)="以降","０パンチ",""),IF(F53=0,IF(RIGHT(F79,2)="以降","０パンチ",""),""))</f>
        <v/>
      </c>
      <c r="G81" s="165" t="str">
        <f ca="1">IF(G53&gt;1,IF(RIGHT(G79,2)="以降","０パンチ",""),IF(G53=0,IF(RIGHT(G79,2)="以降","０パンチ",""),""))</f>
        <v/>
      </c>
      <c r="H81" s="166" t="str">
        <f ca="1">IF(H53&gt;1,IF(RIGHT(H79,2)="以降","０パンチ",""),IF(H53=0,IF(RIGHT(H79,2)="以降","０パンチ",""),""))</f>
        <v/>
      </c>
      <c r="I81"/>
      <c r="J81" t="s">
        <v>436</v>
      </c>
      <c r="K81"/>
      <c r="L81" s="267"/>
      <c r="M81" s="267"/>
      <c r="N81" s="270"/>
      <c r="O81" s="267"/>
      <c r="P81" s="267"/>
      <c r="Q81" s="267"/>
      <c r="R81" s="267"/>
      <c r="S81" s="267"/>
      <c r="T81" s="267"/>
      <c r="U81" s="267"/>
      <c r="V81" s="267"/>
    </row>
    <row r="82" spans="1:22" ht="14.25" hidden="1" thickBot="1">
      <c r="B82" s="171" t="s">
        <v>429</v>
      </c>
      <c r="C82" s="184"/>
      <c r="D82" s="172"/>
      <c r="E82" s="163" t="str">
        <f>IF(E53=1,IF(RIGHT(E80,2)="以降","０パンチ",""),"")</f>
        <v/>
      </c>
      <c r="F82" s="164" t="str">
        <f>IF(F53=1,IF(RIGHT(F80,2)="以降","０パンチ",""),"")</f>
        <v/>
      </c>
      <c r="G82" s="165" t="str">
        <f>IF(G53=1,IF(RIGHT(G80,2)="以降","０パンチ",""),"")</f>
        <v/>
      </c>
      <c r="H82" s="166" t="str">
        <f>IF(H53=1,IF(RIGHT(H80,2)="以降","０パンチ",""),"")</f>
        <v/>
      </c>
      <c r="I82"/>
      <c r="J82" t="s">
        <v>435</v>
      </c>
      <c r="K82"/>
      <c r="L82" s="267"/>
      <c r="M82" s="267"/>
      <c r="N82" s="270"/>
      <c r="O82" s="267"/>
      <c r="P82" s="267"/>
      <c r="Q82" s="267"/>
      <c r="R82" s="267"/>
      <c r="S82" s="267"/>
      <c r="T82" s="267"/>
      <c r="U82" s="267"/>
      <c r="V82" s="267"/>
    </row>
    <row r="83" spans="1:22" hidden="1">
      <c r="B83" s="177"/>
      <c r="C83" s="178"/>
      <c r="D83" s="179"/>
      <c r="E83" s="163">
        <f ca="1">IF(CONCATENATE(E81,E82)="０パンチ",1,0)</f>
        <v>0</v>
      </c>
      <c r="F83" s="164">
        <f ca="1">IF(CONCATENATE(F81,F82)="０パンチ",1,0)</f>
        <v>0</v>
      </c>
      <c r="G83" s="165">
        <f ca="1">IF(CONCATENATE(G81,G82)="０パンチ",1,0)</f>
        <v>0</v>
      </c>
      <c r="H83" s="166">
        <f ca="1">IF(CONCATENATE(H81,H82)="０パンチ",1,0)</f>
        <v>0</v>
      </c>
      <c r="I83"/>
      <c r="J83" t="s">
        <v>437</v>
      </c>
      <c r="K83"/>
      <c r="L83" s="267"/>
      <c r="M83" s="267"/>
      <c r="N83" s="270"/>
      <c r="O83" s="267"/>
      <c r="P83" s="267"/>
      <c r="Q83" s="267"/>
      <c r="R83" s="267"/>
      <c r="S83" s="267"/>
      <c r="T83" s="267"/>
      <c r="U83" s="267"/>
      <c r="V83" s="267"/>
    </row>
    <row r="84" spans="1:22" hidden="1">
      <c r="B84" s="168" t="s">
        <v>448</v>
      </c>
      <c r="D84" s="169"/>
      <c r="E84" s="163"/>
      <c r="F84" s="164"/>
      <c r="G84" s="165"/>
      <c r="H84" s="166"/>
      <c r="I84"/>
      <c r="J84"/>
      <c r="K84"/>
      <c r="L84" s="267"/>
      <c r="M84" s="267"/>
      <c r="N84" s="270"/>
      <c r="O84" s="267"/>
      <c r="P84" s="267"/>
      <c r="Q84" s="267"/>
      <c r="R84" s="267"/>
      <c r="S84" s="267"/>
      <c r="T84" s="267"/>
      <c r="U84" s="267"/>
      <c r="V84" s="267"/>
    </row>
    <row r="85" spans="1:22" hidden="1">
      <c r="B85" s="168" t="s">
        <v>449</v>
      </c>
      <c r="D85" s="169"/>
      <c r="E85" s="163"/>
      <c r="F85" s="164"/>
      <c r="G85" s="165"/>
      <c r="H85" s="166"/>
      <c r="I85"/>
      <c r="J85"/>
      <c r="K85"/>
      <c r="L85" s="267"/>
      <c r="M85" s="267"/>
      <c r="N85" s="270"/>
      <c r="O85" s="267"/>
      <c r="P85" s="267"/>
      <c r="Q85" s="267"/>
      <c r="R85" s="267"/>
      <c r="S85" s="267"/>
      <c r="T85" s="267"/>
      <c r="U85" s="267"/>
      <c r="V85" s="267"/>
    </row>
    <row r="86" spans="1:22" hidden="1">
      <c r="B86" s="168"/>
      <c r="C86" s="197" t="s">
        <v>514</v>
      </c>
      <c r="D86" s="169"/>
      <c r="E86" s="381">
        <f>IF(E55=1,IF(E89="決算有かも",0,8),0)</f>
        <v>0</v>
      </c>
      <c r="F86" s="382">
        <f>IF(F55=1,IF(F89="決算有かも",0,8),0)</f>
        <v>0</v>
      </c>
      <c r="G86" s="383">
        <f>IF(G55=1,IF(G89="決算有かも",0,8),0)</f>
        <v>0</v>
      </c>
      <c r="H86" s="384">
        <f>IF(H55=1,IF(H89="決算有かも",0,8),0)</f>
        <v>0</v>
      </c>
      <c r="I86"/>
      <c r="J86" t="s">
        <v>466</v>
      </c>
      <c r="K86"/>
      <c r="L86" s="267"/>
      <c r="M86" s="267"/>
      <c r="N86" s="270"/>
      <c r="O86" s="267"/>
      <c r="P86" s="267"/>
      <c r="Q86" s="267"/>
      <c r="R86" s="267"/>
      <c r="S86" s="267"/>
      <c r="T86" s="267"/>
      <c r="U86" s="267"/>
      <c r="V86" s="267"/>
    </row>
    <row r="87" spans="1:22" hidden="1">
      <c r="B87" s="168" t="s">
        <v>452</v>
      </c>
      <c r="C87" s="198"/>
      <c r="D87" s="169"/>
      <c r="E87" s="381">
        <f ca="1">IFERROR(ABS(CONCATENATE(E59-1,"/3/31")),"")</f>
        <v>45016</v>
      </c>
      <c r="F87" s="382">
        <f ca="1">IFERROR(ABS(CONCATENATE(F59-1,"/3/31")),"")</f>
        <v>45016</v>
      </c>
      <c r="G87" s="383">
        <f ca="1">IFERROR(ABS(CONCATENATE(G59-1,"/3/31")),"")</f>
        <v>45016</v>
      </c>
      <c r="H87" s="384">
        <f ca="1">IFERROR(ABS(CONCATENATE(H59-1,"/3/31")),"")</f>
        <v>45016</v>
      </c>
      <c r="I87"/>
      <c r="J87" t="s">
        <v>467</v>
      </c>
      <c r="K87"/>
      <c r="L87" s="267"/>
      <c r="M87" s="267"/>
      <c r="N87" s="270"/>
      <c r="O87" s="267"/>
      <c r="P87" s="267"/>
      <c r="Q87" s="267"/>
      <c r="R87" s="267"/>
      <c r="S87" s="267"/>
      <c r="T87" s="267"/>
      <c r="U87" s="267"/>
      <c r="V87" s="267"/>
    </row>
    <row r="88" spans="1:22" ht="14.25" hidden="1" thickBot="1">
      <c r="B88" s="171" t="s">
        <v>450</v>
      </c>
      <c r="C88" s="184"/>
      <c r="D88" s="172"/>
      <c r="E88" s="381">
        <f>E64</f>
        <v>-364</v>
      </c>
      <c r="F88" s="382">
        <f t="shared" ref="F88:H88" si="1">F64</f>
        <v>-364</v>
      </c>
      <c r="G88" s="383">
        <f t="shared" si="1"/>
        <v>-364</v>
      </c>
      <c r="H88" s="384">
        <f t="shared" si="1"/>
        <v>-364</v>
      </c>
      <c r="I88"/>
      <c r="J88" t="s">
        <v>464</v>
      </c>
      <c r="K88"/>
      <c r="L88" s="267"/>
      <c r="M88" s="267"/>
      <c r="N88" s="270"/>
      <c r="O88" s="267"/>
      <c r="P88" s="267"/>
      <c r="Q88" s="267"/>
      <c r="R88" s="267"/>
      <c r="S88" s="267"/>
      <c r="T88" s="267"/>
      <c r="U88" s="267"/>
      <c r="V88" s="267"/>
    </row>
    <row r="89" spans="1:22" hidden="1">
      <c r="E89" s="381" t="str">
        <f ca="1">IF(E87-E88&gt;0,(CONCATENATE($C$63,$C$56,"年度決算無")),"決算有かも")</f>
        <v>令和5年度決算無</v>
      </c>
      <c r="F89" s="382" t="str">
        <f ca="1">IF(F87-F88&gt;0,(CONCATENATE($C$63,$C$56,"年度決算無")),"決算有かも")</f>
        <v>令和5年度決算無</v>
      </c>
      <c r="G89" s="383" t="str">
        <f ca="1">IF(G87-G88&gt;0,(CONCATENATE($C$63,$C$56,"年度決算無")),"決算有かも")</f>
        <v>令和5年度決算無</v>
      </c>
      <c r="H89" s="384" t="str">
        <f ca="1">IF(H87-H88&gt;0,(CONCATENATE($C$63,$C$56,"年度決算無")),"決算有かも")</f>
        <v>令和5年度決算無</v>
      </c>
      <c r="I89"/>
      <c r="J89" t="s">
        <v>465</v>
      </c>
      <c r="K89"/>
      <c r="L89" s="267"/>
      <c r="M89" s="267"/>
      <c r="N89" s="270"/>
      <c r="O89" s="267"/>
      <c r="P89" s="267"/>
      <c r="Q89" s="267"/>
      <c r="R89" s="267"/>
      <c r="S89" s="267"/>
      <c r="T89" s="267"/>
      <c r="U89" s="267"/>
      <c r="V89" s="267"/>
    </row>
    <row r="90" spans="1:22">
      <c r="A90" s="73"/>
      <c r="B90" s="73"/>
      <c r="C90" s="73"/>
      <c r="D90" s="73"/>
      <c r="E90" s="73"/>
      <c r="F90" s="73"/>
      <c r="G90" s="73"/>
      <c r="H90" s="73"/>
      <c r="I90" s="73"/>
      <c r="J90" s="74"/>
      <c r="K90" s="74"/>
      <c r="L90" s="267"/>
      <c r="M90" s="267"/>
      <c r="N90" s="270"/>
      <c r="O90" s="267"/>
      <c r="P90" s="267"/>
      <c r="Q90" s="267"/>
      <c r="R90" s="267"/>
      <c r="S90" s="267"/>
      <c r="T90" s="267"/>
      <c r="U90" s="267"/>
      <c r="V90" s="267"/>
    </row>
    <row r="91" spans="1:22" ht="13.5" customHeight="1">
      <c r="A91" s="73"/>
      <c r="B91" s="522" t="s">
        <v>516</v>
      </c>
      <c r="C91" s="513"/>
      <c r="D91" s="513"/>
      <c r="E91" s="513"/>
      <c r="F91" s="513"/>
      <c r="G91" s="513"/>
      <c r="H91" s="513"/>
      <c r="I91" s="513"/>
      <c r="J91" s="513"/>
      <c r="K91" s="73"/>
      <c r="L91" s="267"/>
      <c r="M91" s="267"/>
      <c r="N91" s="270"/>
      <c r="O91" s="267"/>
      <c r="P91" s="267"/>
      <c r="Q91" s="267"/>
      <c r="R91" s="267"/>
      <c r="S91" s="267"/>
      <c r="T91" s="267"/>
      <c r="U91" s="267"/>
      <c r="V91" s="267"/>
    </row>
    <row r="92" spans="1:22" ht="13.5" customHeight="1">
      <c r="A92" s="73"/>
      <c r="B92" s="513"/>
      <c r="C92" s="513"/>
      <c r="D92" s="513"/>
      <c r="E92" s="513"/>
      <c r="F92" s="513"/>
      <c r="G92" s="513"/>
      <c r="H92" s="513"/>
      <c r="I92" s="513"/>
      <c r="J92" s="513"/>
      <c r="K92" s="73"/>
      <c r="L92" s="267"/>
      <c r="M92" s="267"/>
      <c r="N92" s="270"/>
      <c r="O92" s="267"/>
      <c r="P92" s="267"/>
      <c r="Q92" s="267"/>
      <c r="R92" s="267"/>
      <c r="S92" s="267"/>
      <c r="T92" s="267"/>
      <c r="U92" s="267"/>
      <c r="V92" s="267"/>
    </row>
    <row r="93" spans="1:22" ht="36.75" customHeight="1">
      <c r="A93" s="73"/>
      <c r="B93" s="513"/>
      <c r="C93" s="513"/>
      <c r="D93" s="513"/>
      <c r="E93" s="513"/>
      <c r="F93" s="513"/>
      <c r="G93" s="513"/>
      <c r="H93" s="513"/>
      <c r="I93" s="513"/>
      <c r="J93" s="513"/>
      <c r="K93" s="73"/>
      <c r="L93" s="267"/>
      <c r="M93" s="267"/>
      <c r="N93" s="270"/>
      <c r="O93" s="267"/>
      <c r="P93" s="267"/>
      <c r="Q93" s="267"/>
      <c r="R93" s="267"/>
      <c r="S93" s="267"/>
      <c r="T93" s="267"/>
      <c r="U93" s="267"/>
      <c r="V93" s="267"/>
    </row>
    <row r="94" spans="1:22">
      <c r="A94" s="73"/>
      <c r="B94" s="73"/>
      <c r="C94" s="73"/>
      <c r="D94" s="73"/>
      <c r="E94" s="73"/>
      <c r="F94" s="73"/>
      <c r="G94" s="73"/>
      <c r="H94" s="73"/>
      <c r="I94" s="73"/>
      <c r="J94" s="73"/>
      <c r="K94" s="73"/>
      <c r="L94" s="267"/>
      <c r="M94" s="267"/>
      <c r="N94" s="270"/>
      <c r="O94" s="267"/>
      <c r="P94" s="267"/>
      <c r="Q94" s="267"/>
      <c r="R94" s="267"/>
      <c r="S94" s="267"/>
      <c r="T94" s="267"/>
      <c r="U94" s="267"/>
      <c r="V94" s="267"/>
    </row>
    <row r="95" spans="1:22">
      <c r="A95" s="73"/>
      <c r="B95" s="73"/>
      <c r="C95" s="73"/>
      <c r="D95" s="73"/>
      <c r="E95" s="73"/>
      <c r="F95" s="73"/>
      <c r="G95" s="73"/>
      <c r="H95" s="73"/>
      <c r="I95" s="73"/>
      <c r="J95" s="73"/>
      <c r="K95" s="73"/>
      <c r="L95" s="267"/>
      <c r="M95" s="267"/>
      <c r="N95" s="270"/>
      <c r="O95" s="267"/>
      <c r="P95" s="267"/>
      <c r="Q95" s="267"/>
      <c r="R95" s="267"/>
      <c r="S95" s="267"/>
      <c r="T95" s="267"/>
      <c r="U95" s="267"/>
      <c r="V95" s="267"/>
    </row>
    <row r="96" spans="1:22">
      <c r="A96" s="73"/>
      <c r="B96" s="73"/>
      <c r="C96" s="73"/>
      <c r="D96" s="73"/>
      <c r="E96" s="73"/>
      <c r="F96" s="73"/>
      <c r="G96" s="73"/>
      <c r="H96" s="73"/>
      <c r="I96" s="73"/>
      <c r="J96" s="73"/>
      <c r="K96" s="73"/>
      <c r="L96" s="267"/>
      <c r="M96" s="267"/>
      <c r="N96" s="270"/>
      <c r="O96" s="267"/>
      <c r="P96" s="267"/>
      <c r="Q96" s="267"/>
      <c r="R96" s="267"/>
      <c r="S96" s="267"/>
      <c r="T96" s="267"/>
      <c r="U96" s="267"/>
      <c r="V96" s="267"/>
    </row>
    <row r="97" spans="1:22">
      <c r="A97" s="73"/>
      <c r="B97" s="73"/>
      <c r="C97" s="73"/>
      <c r="D97" s="73"/>
      <c r="E97" s="73"/>
      <c r="F97" s="73"/>
      <c r="G97" s="73"/>
      <c r="H97" s="73"/>
      <c r="I97" s="73"/>
      <c r="J97" s="73"/>
      <c r="K97" s="73"/>
      <c r="L97" s="267"/>
      <c r="M97" s="267"/>
      <c r="N97" s="267"/>
      <c r="O97" s="267"/>
      <c r="P97" s="267"/>
      <c r="Q97" s="267"/>
      <c r="R97" s="267"/>
      <c r="S97" s="267"/>
      <c r="T97" s="267"/>
      <c r="U97" s="267"/>
      <c r="V97" s="267"/>
    </row>
    <row r="98" spans="1:22">
      <c r="A98" s="73"/>
      <c r="B98" s="73"/>
      <c r="C98" s="73"/>
      <c r="D98" s="73"/>
      <c r="E98" s="73"/>
      <c r="F98" s="73"/>
      <c r="G98" s="73"/>
      <c r="H98" s="73"/>
      <c r="I98" s="73"/>
      <c r="J98" s="73"/>
      <c r="K98" s="73"/>
      <c r="L98" s="267"/>
      <c r="M98" s="267"/>
      <c r="N98" s="267"/>
      <c r="O98" s="267"/>
      <c r="P98" s="267"/>
      <c r="Q98" s="267"/>
      <c r="R98" s="267"/>
      <c r="S98" s="267"/>
      <c r="T98" s="267"/>
      <c r="U98" s="267"/>
      <c r="V98" s="267"/>
    </row>
    <row r="99" spans="1:22">
      <c r="A99" s="73"/>
      <c r="B99" s="73"/>
      <c r="C99" s="73"/>
      <c r="D99" s="73"/>
      <c r="E99" s="73"/>
      <c r="F99" s="73"/>
      <c r="G99" s="73"/>
      <c r="H99" s="73"/>
      <c r="I99" s="73"/>
      <c r="J99" s="73"/>
      <c r="K99" s="73"/>
      <c r="L99" s="267"/>
      <c r="M99" s="267"/>
      <c r="N99" s="267"/>
      <c r="O99" s="267"/>
      <c r="P99" s="267"/>
      <c r="Q99" s="267"/>
      <c r="R99" s="267"/>
      <c r="S99" s="267"/>
      <c r="T99" s="267"/>
      <c r="U99" s="267"/>
      <c r="V99" s="267"/>
    </row>
    <row r="100" spans="1:22">
      <c r="A100" s="73"/>
      <c r="B100" s="73"/>
      <c r="C100" s="73"/>
      <c r="D100" s="73"/>
      <c r="E100" s="73"/>
      <c r="F100" s="73"/>
      <c r="G100" s="73"/>
      <c r="H100" s="73"/>
      <c r="I100" s="73"/>
      <c r="J100" s="73"/>
      <c r="K100" s="73"/>
      <c r="L100" s="267"/>
      <c r="M100" s="267"/>
      <c r="N100" s="267"/>
      <c r="O100" s="267"/>
      <c r="P100" s="267"/>
      <c r="Q100" s="267"/>
      <c r="R100" s="267"/>
      <c r="S100" s="267"/>
      <c r="T100" s="267"/>
      <c r="U100" s="267"/>
      <c r="V100" s="267"/>
    </row>
    <row r="101" spans="1:22">
      <c r="A101" s="73"/>
      <c r="B101" s="73"/>
      <c r="C101" s="73"/>
      <c r="D101" s="73"/>
      <c r="E101" s="73"/>
      <c r="F101" s="73"/>
      <c r="G101" s="73"/>
      <c r="H101" s="73"/>
      <c r="I101" s="73"/>
      <c r="J101" s="73"/>
      <c r="K101" s="73"/>
      <c r="L101" s="267"/>
      <c r="M101" s="267"/>
      <c r="N101" s="267"/>
      <c r="O101" s="267"/>
      <c r="P101" s="267"/>
      <c r="Q101" s="267"/>
      <c r="R101" s="267"/>
      <c r="S101" s="267"/>
      <c r="T101" s="267"/>
      <c r="U101" s="267"/>
      <c r="V101" s="267"/>
    </row>
    <row r="102" spans="1:22">
      <c r="A102" s="73"/>
      <c r="B102" s="73"/>
      <c r="C102" s="73"/>
      <c r="D102" s="73"/>
      <c r="E102" s="73"/>
      <c r="F102" s="73"/>
      <c r="G102" s="73"/>
      <c r="H102" s="73"/>
      <c r="I102" s="73"/>
      <c r="J102" s="73"/>
      <c r="K102" s="73"/>
      <c r="L102" s="267"/>
      <c r="M102" s="267"/>
      <c r="N102" s="267"/>
      <c r="O102" s="267"/>
      <c r="P102" s="267"/>
      <c r="Q102" s="267"/>
      <c r="R102" s="267"/>
      <c r="S102" s="267"/>
      <c r="T102" s="267"/>
      <c r="U102" s="267"/>
      <c r="V102" s="267"/>
    </row>
    <row r="103" spans="1:22">
      <c r="A103" s="73"/>
      <c r="B103" s="73"/>
      <c r="C103" s="73"/>
      <c r="D103" s="73"/>
      <c r="E103" s="73"/>
      <c r="F103" s="73"/>
      <c r="G103" s="73"/>
      <c r="H103" s="73"/>
      <c r="I103" s="73"/>
      <c r="J103" s="73"/>
      <c r="K103" s="73"/>
      <c r="L103" s="267"/>
      <c r="M103" s="267"/>
      <c r="N103" s="267"/>
      <c r="O103" s="267"/>
      <c r="P103" s="267"/>
      <c r="Q103" s="267"/>
      <c r="R103" s="267"/>
      <c r="S103" s="267"/>
      <c r="T103" s="267"/>
      <c r="U103" s="267"/>
      <c r="V103" s="267"/>
    </row>
    <row r="104" spans="1:22">
      <c r="A104" s="73"/>
      <c r="B104" s="73"/>
      <c r="C104" s="73"/>
      <c r="D104" s="73"/>
      <c r="E104" s="73"/>
      <c r="F104" s="73"/>
      <c r="G104" s="73"/>
      <c r="H104" s="73"/>
      <c r="I104" s="73"/>
      <c r="J104" s="73"/>
      <c r="K104" s="73"/>
      <c r="L104" s="267"/>
      <c r="M104" s="267"/>
      <c r="N104" s="267"/>
      <c r="O104" s="267"/>
      <c r="P104" s="267"/>
      <c r="Q104" s="267"/>
      <c r="R104" s="267"/>
      <c r="S104" s="267"/>
      <c r="T104" s="267"/>
      <c r="U104" s="267"/>
      <c r="V104" s="267"/>
    </row>
    <row r="105" spans="1:22">
      <c r="A105" s="73"/>
      <c r="B105" s="73"/>
      <c r="C105" s="73"/>
      <c r="D105" s="73"/>
      <c r="E105" s="73"/>
      <c r="F105" s="73"/>
      <c r="G105" s="73"/>
      <c r="H105" s="73"/>
      <c r="I105" s="73"/>
      <c r="J105" s="73"/>
      <c r="K105" s="73"/>
      <c r="L105" s="267"/>
      <c r="M105" s="267"/>
      <c r="N105" s="267"/>
      <c r="O105" s="267"/>
      <c r="P105" s="267"/>
      <c r="Q105" s="267"/>
      <c r="R105" s="267"/>
      <c r="S105" s="267"/>
      <c r="T105" s="267"/>
      <c r="U105" s="267"/>
      <c r="V105" s="267"/>
    </row>
    <row r="106" spans="1:22">
      <c r="A106" s="73"/>
      <c r="B106" s="73"/>
      <c r="C106" s="73"/>
      <c r="D106" s="73"/>
      <c r="E106" s="73"/>
      <c r="F106" s="73"/>
      <c r="G106" s="73"/>
      <c r="H106" s="73"/>
      <c r="I106" s="73"/>
      <c r="J106" s="73"/>
      <c r="K106" s="73"/>
      <c r="L106" s="267"/>
      <c r="M106" s="267"/>
      <c r="N106" s="267"/>
      <c r="O106" s="267"/>
      <c r="P106" s="267"/>
      <c r="Q106" s="267"/>
      <c r="R106" s="267"/>
      <c r="S106" s="267"/>
      <c r="T106" s="267"/>
      <c r="U106" s="267"/>
      <c r="V106" s="267"/>
    </row>
    <row r="107" spans="1:22">
      <c r="A107" s="73"/>
      <c r="B107" s="73"/>
      <c r="C107" s="73"/>
      <c r="D107" s="73"/>
      <c r="E107" s="73"/>
      <c r="F107" s="73"/>
      <c r="G107" s="73"/>
      <c r="H107" s="73"/>
      <c r="I107" s="73"/>
      <c r="J107" s="73"/>
      <c r="K107" s="73"/>
      <c r="L107" s="267"/>
      <c r="M107" s="267"/>
      <c r="N107" s="267"/>
      <c r="O107" s="267"/>
      <c r="P107" s="267"/>
      <c r="Q107" s="267"/>
      <c r="R107" s="267"/>
      <c r="S107" s="267"/>
      <c r="T107" s="267"/>
      <c r="U107" s="267"/>
      <c r="V107" s="267"/>
    </row>
    <row r="108" spans="1:22">
      <c r="A108" s="73"/>
      <c r="B108" s="73"/>
      <c r="C108" s="73"/>
      <c r="D108" s="73"/>
      <c r="E108" s="73"/>
      <c r="F108" s="73"/>
      <c r="G108" s="73"/>
      <c r="H108" s="73"/>
      <c r="I108" s="73"/>
      <c r="J108" s="73"/>
      <c r="K108" s="73"/>
      <c r="L108" s="267"/>
      <c r="M108" s="267"/>
      <c r="N108" s="267"/>
      <c r="O108" s="267"/>
      <c r="P108" s="267"/>
      <c r="Q108" s="267"/>
      <c r="R108" s="267"/>
      <c r="S108" s="267"/>
      <c r="T108" s="267"/>
      <c r="U108" s="267"/>
      <c r="V108" s="267"/>
    </row>
    <row r="109" spans="1:22">
      <c r="A109" s="73"/>
      <c r="B109" s="73"/>
      <c r="C109" s="73"/>
      <c r="D109" s="73"/>
      <c r="E109" s="73"/>
      <c r="F109" s="73"/>
      <c r="G109" s="73"/>
      <c r="H109" s="73"/>
      <c r="I109" s="73"/>
      <c r="J109" s="73"/>
      <c r="K109" s="73"/>
      <c r="L109" s="267"/>
      <c r="M109" s="267"/>
      <c r="N109" s="267"/>
      <c r="O109" s="267"/>
      <c r="P109" s="267"/>
      <c r="Q109" s="267"/>
      <c r="R109" s="267"/>
      <c r="S109" s="267"/>
      <c r="T109" s="267"/>
      <c r="U109" s="267"/>
      <c r="V109" s="267"/>
    </row>
    <row r="110" spans="1:22">
      <c r="A110" s="73"/>
      <c r="B110" s="73"/>
      <c r="C110" s="73"/>
      <c r="D110" s="73"/>
      <c r="E110" s="73"/>
      <c r="F110" s="73"/>
      <c r="G110" s="73"/>
      <c r="H110" s="73"/>
      <c r="I110" s="73"/>
      <c r="J110" s="73"/>
      <c r="K110" s="73"/>
      <c r="L110" s="267"/>
      <c r="M110" s="267"/>
      <c r="N110" s="267"/>
      <c r="O110" s="267"/>
      <c r="P110" s="267"/>
      <c r="Q110" s="267"/>
      <c r="R110" s="267"/>
      <c r="S110" s="267"/>
      <c r="T110" s="267"/>
      <c r="U110" s="267"/>
      <c r="V110" s="267"/>
    </row>
    <row r="111" spans="1:22">
      <c r="A111" s="73"/>
      <c r="B111" s="73"/>
      <c r="C111" s="73"/>
      <c r="D111" s="73"/>
      <c r="E111" s="73"/>
      <c r="F111" s="73"/>
      <c r="G111" s="73"/>
      <c r="H111" s="73"/>
      <c r="I111" s="73"/>
      <c r="J111" s="73"/>
      <c r="K111" s="73"/>
      <c r="L111" s="267"/>
      <c r="M111" s="267"/>
      <c r="N111" s="267"/>
      <c r="O111" s="267"/>
      <c r="P111" s="267"/>
      <c r="Q111" s="267"/>
      <c r="R111" s="267"/>
      <c r="S111" s="267"/>
      <c r="T111" s="267"/>
      <c r="U111" s="267"/>
      <c r="V111" s="267"/>
    </row>
    <row r="112" spans="1:22">
      <c r="A112" s="73"/>
      <c r="B112" s="73"/>
      <c r="C112" s="73"/>
      <c r="D112" s="73"/>
      <c r="E112" s="73"/>
      <c r="F112" s="73"/>
      <c r="G112" s="73"/>
      <c r="H112" s="73"/>
      <c r="I112" s="73"/>
      <c r="J112" s="73"/>
      <c r="K112" s="73"/>
      <c r="L112" s="267"/>
      <c r="M112" s="267"/>
      <c r="N112" s="267"/>
      <c r="O112" s="267"/>
      <c r="P112" s="267"/>
      <c r="Q112" s="267"/>
      <c r="R112" s="267"/>
      <c r="S112" s="267"/>
      <c r="T112" s="267"/>
      <c r="U112" s="267"/>
      <c r="V112" s="267"/>
    </row>
    <row r="113" spans="1:22">
      <c r="A113" s="73"/>
      <c r="B113" s="73"/>
      <c r="C113" s="73"/>
      <c r="D113" s="73"/>
      <c r="E113" s="73"/>
      <c r="F113" s="73"/>
      <c r="G113" s="73"/>
      <c r="H113" s="73"/>
      <c r="I113" s="73"/>
      <c r="J113" s="73"/>
      <c r="K113" s="73"/>
      <c r="L113" s="267"/>
      <c r="M113" s="267"/>
      <c r="N113" s="267"/>
      <c r="O113" s="267"/>
      <c r="P113" s="267"/>
      <c r="Q113" s="267"/>
      <c r="R113" s="267"/>
      <c r="S113" s="267"/>
      <c r="T113" s="267"/>
      <c r="U113" s="267"/>
      <c r="V113" s="267"/>
    </row>
    <row r="114" spans="1:22">
      <c r="A114" s="73"/>
      <c r="B114" s="73"/>
      <c r="C114" s="73"/>
      <c r="D114" s="73"/>
      <c r="E114" s="73"/>
      <c r="F114" s="73"/>
      <c r="G114" s="73"/>
      <c r="H114" s="73"/>
      <c r="I114" s="73"/>
      <c r="J114" s="73"/>
      <c r="K114" s="73"/>
      <c r="L114" s="267"/>
      <c r="M114" s="267"/>
      <c r="N114" s="267"/>
      <c r="O114" s="267"/>
      <c r="P114" s="267"/>
      <c r="Q114" s="267"/>
      <c r="R114" s="267"/>
      <c r="S114" s="267"/>
      <c r="T114" s="267"/>
      <c r="U114" s="267"/>
      <c r="V114" s="267"/>
    </row>
    <row r="115" spans="1:22">
      <c r="A115" s="73"/>
      <c r="B115" s="73"/>
      <c r="C115" s="73"/>
      <c r="D115" s="73"/>
      <c r="E115" s="73"/>
      <c r="F115" s="73"/>
      <c r="G115" s="73"/>
      <c r="H115" s="73"/>
      <c r="I115" s="73"/>
      <c r="J115" s="73"/>
      <c r="K115" s="73"/>
      <c r="L115" s="267"/>
      <c r="M115" s="267"/>
      <c r="N115" s="267"/>
      <c r="O115" s="267"/>
      <c r="P115" s="267"/>
      <c r="Q115" s="267"/>
      <c r="R115" s="267"/>
      <c r="S115" s="267"/>
      <c r="T115" s="267"/>
      <c r="U115" s="267"/>
      <c r="V115" s="267"/>
    </row>
    <row r="116" spans="1:22">
      <c r="A116" s="73"/>
      <c r="B116" s="73"/>
      <c r="C116" s="73"/>
      <c r="D116" s="73"/>
      <c r="E116" s="73"/>
      <c r="F116" s="73"/>
      <c r="G116" s="73"/>
      <c r="H116" s="73"/>
      <c r="I116" s="73"/>
      <c r="J116" s="73"/>
      <c r="K116" s="73"/>
      <c r="L116" s="267"/>
      <c r="M116" s="267"/>
      <c r="N116" s="267"/>
      <c r="O116" s="267"/>
      <c r="P116" s="267"/>
      <c r="Q116" s="267"/>
      <c r="R116" s="267"/>
      <c r="S116" s="267"/>
      <c r="T116" s="267"/>
      <c r="U116" s="267"/>
      <c r="V116" s="267"/>
    </row>
    <row r="117" spans="1:22">
      <c r="A117" s="73"/>
      <c r="B117" s="73"/>
      <c r="C117" s="73"/>
      <c r="D117" s="73"/>
      <c r="E117" s="73"/>
      <c r="F117" s="73"/>
      <c r="G117" s="73"/>
      <c r="H117" s="73"/>
      <c r="I117" s="73"/>
      <c r="J117" s="73"/>
      <c r="K117" s="73"/>
      <c r="L117" s="267"/>
      <c r="M117" s="267"/>
      <c r="N117" s="267"/>
      <c r="O117" s="267"/>
      <c r="P117" s="267"/>
      <c r="Q117" s="267"/>
      <c r="R117" s="267"/>
      <c r="S117" s="267"/>
      <c r="T117" s="267"/>
      <c r="U117" s="267"/>
      <c r="V117" s="267"/>
    </row>
    <row r="118" spans="1:22">
      <c r="A118" s="73"/>
      <c r="B118" s="73"/>
      <c r="C118" s="73"/>
      <c r="D118" s="73"/>
      <c r="E118" s="73"/>
      <c r="F118" s="73"/>
      <c r="G118" s="73"/>
      <c r="H118" s="73"/>
      <c r="I118" s="73"/>
      <c r="J118" s="73"/>
      <c r="K118" s="73"/>
      <c r="L118" s="267"/>
      <c r="M118" s="267"/>
      <c r="N118" s="267"/>
      <c r="O118" s="267"/>
      <c r="P118" s="267"/>
      <c r="Q118" s="267"/>
      <c r="R118" s="267"/>
      <c r="S118" s="267"/>
      <c r="T118" s="267"/>
      <c r="U118" s="267"/>
      <c r="V118" s="267"/>
    </row>
    <row r="119" spans="1:22">
      <c r="A119" s="73"/>
      <c r="B119" s="73"/>
      <c r="C119" s="73"/>
      <c r="D119" s="73"/>
      <c r="E119" s="73"/>
      <c r="F119" s="73"/>
      <c r="G119" s="73"/>
      <c r="H119" s="73"/>
      <c r="I119" s="73"/>
      <c r="J119" s="73"/>
      <c r="K119" s="73"/>
      <c r="L119" s="267"/>
      <c r="M119" s="267"/>
      <c r="N119" s="267"/>
      <c r="O119" s="267"/>
      <c r="P119" s="267"/>
      <c r="Q119" s="267"/>
      <c r="R119" s="267"/>
      <c r="S119" s="267"/>
      <c r="T119" s="267"/>
      <c r="U119" s="267"/>
      <c r="V119" s="267"/>
    </row>
    <row r="120" spans="1:22">
      <c r="A120" s="73"/>
      <c r="B120" s="73"/>
      <c r="C120" s="73"/>
      <c r="D120" s="73"/>
      <c r="E120" s="73"/>
      <c r="F120" s="73"/>
      <c r="G120" s="73"/>
      <c r="H120" s="73"/>
      <c r="I120" s="73"/>
      <c r="J120" s="73"/>
      <c r="K120" s="73"/>
      <c r="L120" s="267"/>
      <c r="M120" s="267"/>
      <c r="N120" s="267"/>
      <c r="O120" s="267"/>
      <c r="P120" s="267"/>
      <c r="Q120" s="267"/>
      <c r="R120" s="267"/>
      <c r="S120" s="267"/>
      <c r="T120" s="267"/>
      <c r="U120" s="267"/>
      <c r="V120" s="267"/>
    </row>
    <row r="121" spans="1:22">
      <c r="A121" s="73"/>
      <c r="B121" s="73"/>
      <c r="C121" s="73"/>
      <c r="D121" s="73"/>
      <c r="E121" s="73"/>
      <c r="F121" s="73"/>
      <c r="G121" s="73"/>
      <c r="H121" s="73"/>
      <c r="I121" s="73"/>
      <c r="J121" s="73"/>
      <c r="K121" s="73"/>
      <c r="L121" s="267"/>
      <c r="M121" s="267"/>
      <c r="N121" s="267"/>
      <c r="O121" s="267"/>
      <c r="P121" s="267"/>
      <c r="Q121" s="267"/>
      <c r="R121" s="267"/>
      <c r="S121" s="267"/>
      <c r="T121" s="267"/>
      <c r="U121" s="267"/>
      <c r="V121" s="267"/>
    </row>
    <row r="122" spans="1:22">
      <c r="A122" s="73"/>
      <c r="B122" s="73"/>
      <c r="C122" s="73"/>
      <c r="D122" s="73"/>
      <c r="E122" s="73"/>
      <c r="F122" s="73"/>
      <c r="G122" s="73"/>
      <c r="H122" s="73"/>
      <c r="I122" s="73"/>
      <c r="J122" s="73"/>
      <c r="K122" s="73"/>
      <c r="L122" s="267"/>
      <c r="M122" s="267"/>
      <c r="N122" s="267"/>
      <c r="O122" s="267"/>
      <c r="P122" s="267"/>
      <c r="Q122" s="267"/>
      <c r="R122" s="267"/>
      <c r="S122" s="267"/>
      <c r="T122" s="267"/>
      <c r="U122" s="267"/>
      <c r="V122" s="267"/>
    </row>
    <row r="123" spans="1:22">
      <c r="A123" s="73"/>
      <c r="B123" s="73"/>
      <c r="C123" s="73"/>
      <c r="D123" s="73"/>
      <c r="E123" s="73"/>
      <c r="F123" s="73"/>
      <c r="G123" s="73"/>
      <c r="H123" s="73"/>
      <c r="I123" s="73"/>
      <c r="J123" s="73"/>
      <c r="K123" s="73"/>
      <c r="L123" s="267"/>
      <c r="M123" s="267"/>
      <c r="N123" s="267"/>
      <c r="O123" s="267"/>
      <c r="P123" s="267"/>
      <c r="Q123" s="267"/>
      <c r="R123" s="267"/>
      <c r="S123" s="267"/>
      <c r="T123" s="267"/>
      <c r="U123" s="267"/>
      <c r="V123" s="267"/>
    </row>
    <row r="124" spans="1:22">
      <c r="A124" s="73"/>
      <c r="B124" s="73"/>
      <c r="C124" s="73"/>
      <c r="D124" s="73"/>
      <c r="E124" s="73"/>
      <c r="F124" s="73"/>
      <c r="G124" s="73"/>
      <c r="H124" s="73"/>
      <c r="I124" s="73"/>
      <c r="J124" s="73"/>
      <c r="K124" s="73"/>
      <c r="L124" s="267"/>
      <c r="M124" s="267"/>
      <c r="N124" s="267"/>
      <c r="O124" s="267"/>
      <c r="P124" s="267"/>
      <c r="Q124" s="267"/>
      <c r="R124" s="267"/>
      <c r="S124" s="267"/>
      <c r="T124" s="267"/>
      <c r="U124" s="267"/>
      <c r="V124" s="267"/>
    </row>
    <row r="125" spans="1:22">
      <c r="A125" s="73"/>
      <c r="B125" s="73"/>
      <c r="C125" s="73"/>
      <c r="D125" s="73"/>
      <c r="E125" s="73"/>
      <c r="F125" s="73"/>
      <c r="G125" s="73"/>
      <c r="H125" s="73"/>
      <c r="I125" s="73"/>
      <c r="J125" s="73"/>
      <c r="K125" s="73"/>
      <c r="L125" s="267"/>
      <c r="M125" s="267"/>
      <c r="N125" s="267"/>
      <c r="O125" s="267"/>
      <c r="P125" s="267"/>
      <c r="Q125" s="267"/>
      <c r="R125" s="267"/>
      <c r="S125" s="267"/>
      <c r="T125" s="267"/>
      <c r="U125" s="267"/>
      <c r="V125" s="267"/>
    </row>
    <row r="126" spans="1:22">
      <c r="A126" s="73"/>
      <c r="B126" s="73"/>
      <c r="C126" s="73"/>
      <c r="D126" s="73"/>
      <c r="E126" s="73"/>
      <c r="F126" s="73"/>
      <c r="G126" s="73"/>
      <c r="H126" s="73"/>
      <c r="I126" s="73"/>
      <c r="J126" s="73"/>
      <c r="K126" s="73"/>
      <c r="L126" s="267"/>
      <c r="M126" s="267"/>
      <c r="N126" s="267"/>
      <c r="O126" s="267"/>
      <c r="P126" s="267"/>
      <c r="Q126" s="267"/>
      <c r="R126" s="267"/>
      <c r="S126" s="267"/>
      <c r="T126" s="267"/>
      <c r="U126" s="267"/>
      <c r="V126" s="267"/>
    </row>
    <row r="127" spans="1:22">
      <c r="A127" s="73"/>
      <c r="B127" s="73"/>
      <c r="C127" s="73"/>
      <c r="D127" s="73"/>
      <c r="E127" s="73"/>
      <c r="F127" s="73"/>
      <c r="G127" s="73"/>
      <c r="H127" s="73"/>
      <c r="I127" s="73"/>
      <c r="J127" s="73"/>
      <c r="K127" s="73"/>
      <c r="L127" s="267"/>
      <c r="M127" s="267"/>
      <c r="N127" s="267"/>
      <c r="O127" s="267"/>
      <c r="P127" s="267"/>
      <c r="Q127" s="267"/>
      <c r="R127" s="267"/>
      <c r="S127" s="267"/>
      <c r="T127" s="267"/>
      <c r="U127" s="267"/>
      <c r="V127" s="267"/>
    </row>
    <row r="128" spans="1:22">
      <c r="A128" s="73"/>
      <c r="B128" s="73"/>
      <c r="C128" s="73"/>
      <c r="D128" s="73"/>
      <c r="E128" s="73"/>
      <c r="F128" s="73"/>
      <c r="G128" s="73"/>
      <c r="H128" s="73"/>
      <c r="I128" s="73"/>
      <c r="J128" s="73"/>
      <c r="K128" s="73"/>
      <c r="L128" s="267"/>
      <c r="M128" s="267"/>
      <c r="N128" s="267"/>
      <c r="O128" s="267"/>
      <c r="P128" s="267"/>
      <c r="Q128" s="267"/>
      <c r="R128" s="267"/>
      <c r="S128" s="267"/>
      <c r="T128" s="267"/>
      <c r="U128" s="267"/>
      <c r="V128" s="267"/>
    </row>
    <row r="129" spans="1:22">
      <c r="A129" s="73"/>
      <c r="B129" s="73"/>
      <c r="C129" s="73"/>
      <c r="D129" s="73"/>
      <c r="E129" s="73"/>
      <c r="F129" s="73"/>
      <c r="G129" s="73"/>
      <c r="H129" s="73"/>
      <c r="I129" s="73"/>
      <c r="J129" s="73"/>
      <c r="K129" s="73"/>
      <c r="L129" s="267"/>
      <c r="M129" s="267"/>
      <c r="N129" s="267"/>
      <c r="O129" s="267"/>
      <c r="P129" s="267"/>
      <c r="Q129" s="267"/>
      <c r="R129" s="267"/>
      <c r="S129" s="267"/>
      <c r="T129" s="267"/>
      <c r="U129" s="267"/>
      <c r="V129" s="267"/>
    </row>
    <row r="130" spans="1:22">
      <c r="A130" s="73"/>
      <c r="B130" s="73"/>
      <c r="C130" s="73"/>
      <c r="D130" s="73"/>
      <c r="E130" s="73"/>
      <c r="F130" s="73"/>
      <c r="G130" s="73"/>
      <c r="H130" s="73"/>
      <c r="I130" s="73"/>
      <c r="J130" s="73"/>
      <c r="K130" s="73"/>
      <c r="L130" s="267"/>
      <c r="M130" s="267"/>
      <c r="N130" s="267"/>
      <c r="O130" s="267"/>
      <c r="P130" s="267"/>
      <c r="Q130" s="267"/>
      <c r="R130" s="267"/>
      <c r="S130" s="267"/>
      <c r="T130" s="267"/>
      <c r="U130" s="267"/>
      <c r="V130" s="267"/>
    </row>
    <row r="131" spans="1:22">
      <c r="A131" s="73"/>
      <c r="B131" s="73"/>
      <c r="C131" s="73"/>
      <c r="D131" s="73"/>
      <c r="E131" s="73"/>
      <c r="F131" s="73"/>
      <c r="G131" s="73"/>
      <c r="H131" s="73"/>
      <c r="I131" s="73"/>
      <c r="J131" s="73"/>
      <c r="K131" s="73"/>
      <c r="L131" s="267"/>
      <c r="M131" s="267"/>
      <c r="N131" s="267"/>
      <c r="O131" s="267"/>
      <c r="P131" s="267"/>
      <c r="Q131" s="267"/>
      <c r="R131" s="267"/>
      <c r="S131" s="267"/>
      <c r="T131" s="267"/>
      <c r="U131" s="267"/>
      <c r="V131" s="267"/>
    </row>
    <row r="132" spans="1:22">
      <c r="A132" s="73"/>
      <c r="B132" s="73"/>
      <c r="C132" s="73"/>
      <c r="D132" s="73"/>
      <c r="E132" s="73"/>
      <c r="F132" s="73"/>
      <c r="G132" s="73"/>
      <c r="H132" s="73"/>
      <c r="I132" s="73"/>
      <c r="J132" s="73"/>
      <c r="K132" s="73"/>
      <c r="L132" s="267"/>
      <c r="M132" s="267"/>
      <c r="N132" s="267"/>
      <c r="O132" s="267"/>
      <c r="P132" s="267"/>
      <c r="Q132" s="267"/>
      <c r="R132" s="267"/>
      <c r="S132" s="267"/>
      <c r="T132" s="267"/>
      <c r="U132" s="267"/>
      <c r="V132" s="267"/>
    </row>
    <row r="133" spans="1:22">
      <c r="A133" s="73"/>
      <c r="B133" s="73"/>
      <c r="C133" s="73"/>
      <c r="D133" s="73"/>
      <c r="E133" s="73"/>
      <c r="F133" s="73"/>
      <c r="G133" s="73"/>
      <c r="H133" s="73"/>
      <c r="I133" s="73"/>
      <c r="J133" s="73"/>
      <c r="K133" s="73"/>
      <c r="L133" s="267"/>
      <c r="M133" s="267"/>
      <c r="N133" s="267"/>
      <c r="O133" s="267"/>
      <c r="P133" s="267"/>
      <c r="Q133" s="267"/>
      <c r="R133" s="267"/>
      <c r="S133" s="267"/>
      <c r="T133" s="267"/>
      <c r="U133" s="267"/>
      <c r="V133" s="267"/>
    </row>
    <row r="134" spans="1:22">
      <c r="A134" s="73"/>
      <c r="B134" s="73"/>
      <c r="C134" s="73"/>
      <c r="D134" s="73"/>
      <c r="E134" s="73"/>
      <c r="F134" s="73"/>
      <c r="G134" s="73"/>
      <c r="H134" s="73"/>
      <c r="I134" s="73"/>
      <c r="J134" s="73"/>
      <c r="K134" s="73"/>
      <c r="L134" s="267"/>
      <c r="M134" s="267"/>
      <c r="N134" s="267"/>
      <c r="O134" s="267"/>
      <c r="P134" s="267"/>
      <c r="Q134" s="267"/>
      <c r="R134" s="267"/>
      <c r="S134" s="267"/>
      <c r="T134" s="267"/>
      <c r="U134" s="267"/>
      <c r="V134" s="267"/>
    </row>
    <row r="135" spans="1:22">
      <c r="A135" s="73"/>
      <c r="B135" s="73"/>
      <c r="C135" s="73"/>
      <c r="D135" s="73"/>
      <c r="E135" s="73"/>
      <c r="F135" s="73"/>
      <c r="G135" s="73"/>
      <c r="H135" s="73"/>
      <c r="I135" s="73"/>
      <c r="J135" s="73"/>
      <c r="K135" s="73"/>
      <c r="L135" s="267"/>
      <c r="M135" s="267"/>
      <c r="N135" s="267"/>
      <c r="O135" s="267"/>
      <c r="P135" s="267"/>
      <c r="Q135" s="267"/>
      <c r="R135" s="267"/>
      <c r="S135" s="267"/>
      <c r="T135" s="267"/>
      <c r="U135" s="267"/>
      <c r="V135" s="267"/>
    </row>
    <row r="136" spans="1:22">
      <c r="A136" s="73"/>
      <c r="B136" s="73"/>
      <c r="C136" s="73"/>
      <c r="D136" s="73"/>
      <c r="E136" s="73"/>
      <c r="F136" s="73"/>
      <c r="G136" s="73"/>
      <c r="H136" s="73"/>
      <c r="I136" s="73"/>
      <c r="J136" s="73"/>
      <c r="K136" s="73"/>
      <c r="L136" s="267"/>
      <c r="M136" s="267"/>
      <c r="N136" s="267"/>
      <c r="O136" s="267"/>
      <c r="P136" s="267"/>
      <c r="Q136" s="267"/>
      <c r="R136" s="267"/>
      <c r="S136" s="267"/>
      <c r="T136" s="267"/>
      <c r="U136" s="267"/>
      <c r="V136" s="267"/>
    </row>
    <row r="137" spans="1:22">
      <c r="A137" s="73"/>
      <c r="B137" s="73"/>
      <c r="C137" s="73"/>
      <c r="D137" s="73"/>
      <c r="E137" s="73"/>
      <c r="F137" s="73"/>
      <c r="G137" s="73"/>
      <c r="H137" s="73"/>
      <c r="I137" s="73"/>
      <c r="J137" s="73"/>
      <c r="K137" s="73"/>
      <c r="L137" s="267"/>
      <c r="M137" s="267"/>
      <c r="N137" s="267"/>
      <c r="O137" s="267"/>
      <c r="P137" s="267"/>
      <c r="Q137" s="267"/>
      <c r="R137" s="267"/>
      <c r="S137" s="267"/>
      <c r="T137" s="267"/>
      <c r="U137" s="267"/>
      <c r="V137" s="267"/>
    </row>
    <row r="138" spans="1:22" ht="12.75" customHeight="1">
      <c r="A138" s="73"/>
      <c r="B138" s="73"/>
      <c r="C138" s="73"/>
      <c r="D138" s="73"/>
      <c r="E138" s="73"/>
      <c r="F138" s="73"/>
      <c r="G138" s="73"/>
      <c r="H138" s="73"/>
      <c r="I138" s="73"/>
      <c r="J138" s="73"/>
      <c r="K138" s="73"/>
      <c r="L138" s="267"/>
      <c r="M138" s="267"/>
      <c r="N138" s="267"/>
      <c r="O138" s="267"/>
      <c r="P138" s="267"/>
      <c r="Q138" s="267"/>
      <c r="R138" s="267"/>
      <c r="S138" s="267"/>
      <c r="T138" s="267"/>
      <c r="U138" s="267"/>
      <c r="V138" s="267"/>
    </row>
    <row r="139" spans="1:22">
      <c r="A139" s="73"/>
      <c r="B139" s="73"/>
      <c r="C139" s="73"/>
      <c r="D139" s="73"/>
      <c r="E139" s="73"/>
      <c r="F139" s="73"/>
      <c r="G139" s="73"/>
      <c r="H139" s="73"/>
      <c r="I139" s="73"/>
      <c r="J139" s="73"/>
      <c r="K139" s="73"/>
      <c r="L139" s="267"/>
      <c r="M139" s="267"/>
      <c r="N139" s="267"/>
      <c r="O139" s="267"/>
      <c r="P139" s="267"/>
      <c r="Q139" s="267"/>
      <c r="R139" s="267"/>
      <c r="S139" s="267"/>
      <c r="T139" s="267"/>
      <c r="U139" s="267"/>
      <c r="V139" s="267"/>
    </row>
    <row r="140" spans="1:22" ht="14.25" thickBot="1">
      <c r="A140" s="73"/>
      <c r="B140" s="73"/>
      <c r="C140" s="73"/>
      <c r="D140" s="73"/>
      <c r="E140" s="73"/>
      <c r="F140" s="73"/>
      <c r="G140" s="73"/>
      <c r="H140" s="73"/>
      <c r="I140" s="73"/>
      <c r="J140" s="73"/>
      <c r="K140" s="73"/>
      <c r="L140" s="267"/>
      <c r="M140" s="267"/>
      <c r="N140" s="267"/>
      <c r="O140" s="267"/>
      <c r="P140" s="267"/>
      <c r="Q140" s="267"/>
      <c r="R140" s="267"/>
      <c r="S140" s="267"/>
      <c r="T140" s="267"/>
      <c r="U140" s="267"/>
      <c r="V140" s="267"/>
    </row>
    <row r="141" spans="1:22" hidden="1">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row>
    <row r="142" spans="1:22" hidden="1">
      <c r="A142" s="267"/>
      <c r="B142" s="267"/>
      <c r="C142" s="267"/>
      <c r="D142" s="267"/>
      <c r="E142" s="267"/>
      <c r="F142" s="267"/>
      <c r="G142" s="308"/>
      <c r="H142" s="309"/>
      <c r="I142" s="267"/>
      <c r="J142" s="267"/>
      <c r="K142" s="267"/>
      <c r="L142" s="267"/>
      <c r="M142" s="267"/>
      <c r="N142" s="267"/>
      <c r="O142" s="267"/>
      <c r="P142" s="267"/>
      <c r="Q142" s="267"/>
      <c r="R142" s="267"/>
      <c r="S142" s="267"/>
      <c r="T142" s="267"/>
      <c r="U142" s="267"/>
      <c r="V142" s="267"/>
    </row>
    <row r="143" spans="1:22" hidden="1">
      <c r="A143" s="267"/>
      <c r="B143" s="267"/>
      <c r="C143" s="267"/>
      <c r="D143" s="267"/>
      <c r="E143" s="267" t="s">
        <v>160</v>
      </c>
      <c r="F143" s="272" t="s">
        <v>161</v>
      </c>
      <c r="G143" s="310" t="s">
        <v>274</v>
      </c>
      <c r="H143" s="311" t="s">
        <v>284</v>
      </c>
      <c r="I143" s="267"/>
      <c r="J143" s="267"/>
      <c r="K143" s="267"/>
      <c r="L143" s="267"/>
      <c r="M143" s="267"/>
      <c r="N143" s="267"/>
      <c r="O143" s="267"/>
      <c r="P143" s="267"/>
      <c r="Q143" s="267"/>
      <c r="R143" s="267"/>
      <c r="S143" s="267"/>
      <c r="T143" s="267"/>
      <c r="U143" s="267"/>
      <c r="V143" s="267"/>
    </row>
    <row r="144" spans="1:22" hidden="1">
      <c r="A144" s="267"/>
      <c r="B144" s="267"/>
      <c r="C144" s="267"/>
      <c r="D144" s="267"/>
      <c r="E144" s="267" t="s">
        <v>162</v>
      </c>
      <c r="F144" s="272" t="s">
        <v>163</v>
      </c>
      <c r="G144" s="310" t="s">
        <v>279</v>
      </c>
      <c r="H144" s="312" t="s">
        <v>285</v>
      </c>
      <c r="I144" s="267"/>
      <c r="J144" s="267"/>
      <c r="K144" s="267"/>
      <c r="L144" s="267"/>
      <c r="M144" s="267"/>
      <c r="N144" s="267"/>
      <c r="O144" s="267"/>
      <c r="P144" s="267"/>
      <c r="Q144" s="267"/>
      <c r="R144" s="267"/>
      <c r="S144" s="267"/>
      <c r="T144" s="267"/>
      <c r="U144" s="267"/>
      <c r="V144" s="267"/>
    </row>
    <row r="145" spans="1:22" hidden="1">
      <c r="A145" s="267"/>
      <c r="B145" s="267"/>
      <c r="C145" s="267"/>
      <c r="D145" s="267"/>
      <c r="E145" s="267" t="s">
        <v>300</v>
      </c>
      <c r="F145" s="267" t="s">
        <v>301</v>
      </c>
      <c r="G145" s="310" t="s">
        <v>280</v>
      </c>
      <c r="H145" s="312" t="s">
        <v>286</v>
      </c>
      <c r="I145" s="267"/>
      <c r="J145" s="267"/>
      <c r="K145" s="267"/>
      <c r="L145" s="267"/>
      <c r="M145" s="267"/>
      <c r="N145" s="267"/>
      <c r="O145" s="267"/>
      <c r="P145" s="267"/>
      <c r="Q145" s="267"/>
      <c r="R145" s="267"/>
      <c r="S145" s="267"/>
      <c r="T145" s="267"/>
      <c r="U145" s="267"/>
      <c r="V145" s="267"/>
    </row>
    <row r="146" spans="1:22" hidden="1">
      <c r="A146" s="267"/>
      <c r="B146" s="267"/>
      <c r="C146" s="267"/>
      <c r="D146" s="267"/>
      <c r="E146" s="267" t="s">
        <v>164</v>
      </c>
      <c r="F146" s="272" t="s">
        <v>165</v>
      </c>
      <c r="G146" s="310" t="s">
        <v>281</v>
      </c>
      <c r="H146" s="312" t="s">
        <v>287</v>
      </c>
      <c r="I146" s="267"/>
      <c r="J146" s="267"/>
      <c r="K146" s="267"/>
      <c r="L146" s="267"/>
      <c r="M146" s="267"/>
      <c r="N146" s="267"/>
      <c r="O146" s="267"/>
      <c r="P146" s="267"/>
      <c r="Q146" s="267"/>
      <c r="R146" s="267"/>
      <c r="S146" s="267"/>
      <c r="T146" s="267"/>
      <c r="U146" s="267"/>
      <c r="V146" s="267"/>
    </row>
    <row r="147" spans="1:22" hidden="1">
      <c r="A147" s="267"/>
      <c r="B147" s="267"/>
      <c r="C147" s="267"/>
      <c r="D147" s="267"/>
      <c r="E147" s="267" t="s">
        <v>166</v>
      </c>
      <c r="F147" s="272" t="s">
        <v>167</v>
      </c>
      <c r="G147" s="310" t="s">
        <v>283</v>
      </c>
      <c r="H147" s="312" t="s">
        <v>288</v>
      </c>
      <c r="I147" s="267"/>
      <c r="J147" s="267"/>
      <c r="K147" s="267"/>
      <c r="L147" s="267"/>
      <c r="M147" s="267"/>
      <c r="N147" s="267"/>
      <c r="O147" s="267"/>
      <c r="P147" s="267"/>
      <c r="Q147" s="267"/>
      <c r="R147" s="267"/>
      <c r="S147" s="267"/>
      <c r="T147" s="267"/>
      <c r="U147" s="267"/>
      <c r="V147" s="267"/>
    </row>
    <row r="148" spans="1:22" hidden="1">
      <c r="A148" s="267"/>
      <c r="B148" s="267"/>
      <c r="C148" s="267"/>
      <c r="D148" s="267"/>
      <c r="E148" s="267" t="s">
        <v>168</v>
      </c>
      <c r="F148" s="272" t="s">
        <v>169</v>
      </c>
      <c r="G148" s="313" t="s">
        <v>282</v>
      </c>
      <c r="H148" s="312" t="s">
        <v>289</v>
      </c>
      <c r="I148" s="267"/>
      <c r="J148" s="267"/>
      <c r="K148" s="267"/>
      <c r="L148" s="267"/>
      <c r="M148" s="267"/>
      <c r="N148" s="267"/>
      <c r="O148" s="267"/>
      <c r="P148" s="267"/>
      <c r="Q148" s="267"/>
      <c r="R148" s="267"/>
      <c r="S148" s="267"/>
      <c r="T148" s="267"/>
      <c r="U148" s="267"/>
      <c r="V148" s="267"/>
    </row>
    <row r="149" spans="1:22" hidden="1">
      <c r="A149" s="267"/>
      <c r="B149" s="267"/>
      <c r="C149" s="267"/>
      <c r="D149" s="267"/>
      <c r="E149" s="267" t="s">
        <v>170</v>
      </c>
      <c r="F149" s="272" t="s">
        <v>171</v>
      </c>
      <c r="G149" s="267"/>
      <c r="H149" s="312" t="s">
        <v>290</v>
      </c>
      <c r="I149" s="267"/>
      <c r="J149" s="267"/>
      <c r="K149" s="267"/>
      <c r="L149" s="267"/>
      <c r="M149" s="267"/>
      <c r="N149" s="267"/>
      <c r="O149" s="267"/>
      <c r="P149" s="267"/>
      <c r="Q149" s="267"/>
      <c r="R149" s="267"/>
      <c r="S149" s="267"/>
      <c r="T149" s="267"/>
      <c r="U149" s="267"/>
      <c r="V149" s="267"/>
    </row>
    <row r="150" spans="1:22" hidden="1">
      <c r="A150" s="267"/>
      <c r="B150" s="267"/>
      <c r="C150" s="267"/>
      <c r="D150" s="267"/>
      <c r="E150" s="267" t="s">
        <v>172</v>
      </c>
      <c r="F150" s="272" t="s">
        <v>173</v>
      </c>
      <c r="G150" s="267" t="s">
        <v>271</v>
      </c>
      <c r="H150" s="314" t="s">
        <v>291</v>
      </c>
      <c r="I150" s="267"/>
      <c r="J150" s="267"/>
      <c r="K150" s="267"/>
      <c r="L150" s="267"/>
      <c r="M150" s="267"/>
      <c r="N150" s="267"/>
      <c r="O150" s="267"/>
      <c r="P150" s="267"/>
      <c r="Q150" s="267"/>
      <c r="R150" s="267"/>
      <c r="S150" s="267"/>
      <c r="T150" s="267"/>
      <c r="U150" s="267"/>
      <c r="V150" s="267"/>
    </row>
    <row r="151" spans="1:22" hidden="1">
      <c r="A151" s="267"/>
      <c r="B151" s="267"/>
      <c r="C151" s="267"/>
      <c r="D151" s="267"/>
      <c r="E151" s="267" t="s">
        <v>174</v>
      </c>
      <c r="F151" s="272" t="s">
        <v>175</v>
      </c>
      <c r="G151" s="267"/>
      <c r="H151" s="267"/>
      <c r="I151" s="267"/>
      <c r="J151" s="267"/>
      <c r="K151" s="267"/>
      <c r="L151" s="267"/>
      <c r="M151" s="267"/>
      <c r="N151" s="267"/>
      <c r="O151" s="267"/>
      <c r="P151" s="267"/>
      <c r="Q151" s="267"/>
      <c r="R151" s="267"/>
      <c r="S151" s="267"/>
      <c r="T151" s="267"/>
      <c r="U151" s="267"/>
      <c r="V151" s="267"/>
    </row>
    <row r="152" spans="1:22" hidden="1">
      <c r="A152" s="267"/>
      <c r="B152" s="267"/>
      <c r="C152" s="267"/>
      <c r="D152" s="267"/>
      <c r="E152" s="272" t="s">
        <v>176</v>
      </c>
      <c r="F152" s="272" t="s">
        <v>177</v>
      </c>
      <c r="G152" s="267"/>
      <c r="H152" s="267"/>
      <c r="I152" s="267"/>
      <c r="J152" s="267"/>
      <c r="K152" s="267"/>
      <c r="L152" s="267"/>
      <c r="M152" s="267"/>
      <c r="N152" s="267"/>
      <c r="O152" s="267"/>
      <c r="P152" s="267"/>
      <c r="Q152" s="267"/>
      <c r="R152" s="267"/>
      <c r="S152" s="267"/>
      <c r="T152" s="267"/>
      <c r="U152" s="267"/>
      <c r="V152" s="267"/>
    </row>
    <row r="153" spans="1:22" hidden="1">
      <c r="A153" s="267"/>
      <c r="B153" s="267"/>
      <c r="C153" s="267"/>
      <c r="D153" s="267"/>
      <c r="E153" s="272" t="s">
        <v>178</v>
      </c>
      <c r="F153" s="272" t="s">
        <v>179</v>
      </c>
      <c r="G153" s="267"/>
      <c r="H153" s="267"/>
      <c r="I153" s="267"/>
      <c r="J153" s="267"/>
      <c r="K153" s="267"/>
      <c r="L153" s="267"/>
      <c r="M153" s="267"/>
      <c r="N153" s="267"/>
      <c r="O153" s="267"/>
      <c r="P153" s="267"/>
      <c r="Q153" s="267"/>
      <c r="R153" s="267"/>
      <c r="S153" s="267"/>
      <c r="T153" s="267"/>
      <c r="U153" s="267"/>
      <c r="V153" s="267"/>
    </row>
    <row r="154" spans="1:22" hidden="1">
      <c r="A154" s="267"/>
      <c r="B154" s="267"/>
      <c r="C154" s="267"/>
      <c r="D154" s="267"/>
      <c r="E154" s="272" t="s">
        <v>180</v>
      </c>
      <c r="F154" s="272" t="s">
        <v>181</v>
      </c>
      <c r="G154" s="267"/>
      <c r="H154" s="267"/>
      <c r="I154" s="267"/>
      <c r="J154" s="267"/>
      <c r="K154" s="267"/>
      <c r="L154" s="267"/>
      <c r="M154" s="267"/>
      <c r="N154" s="267"/>
      <c r="O154" s="267"/>
      <c r="P154" s="267"/>
      <c r="Q154" s="267"/>
      <c r="R154" s="267"/>
      <c r="S154" s="267"/>
      <c r="T154" s="267"/>
      <c r="U154" s="267"/>
      <c r="V154" s="267"/>
    </row>
    <row r="155" spans="1:22" hidden="1">
      <c r="A155" s="267"/>
      <c r="B155" s="267"/>
      <c r="C155" s="267"/>
      <c r="D155" s="267"/>
      <c r="E155" s="272" t="s">
        <v>182</v>
      </c>
      <c r="F155" s="272" t="s">
        <v>183</v>
      </c>
      <c r="G155" s="267"/>
      <c r="H155" s="267"/>
      <c r="I155" s="267"/>
      <c r="J155" s="267"/>
      <c r="K155" s="267"/>
      <c r="L155" s="267"/>
      <c r="M155" s="267"/>
      <c r="N155" s="267"/>
      <c r="O155" s="267"/>
      <c r="P155" s="267"/>
      <c r="Q155" s="267"/>
      <c r="R155" s="267"/>
      <c r="S155" s="267"/>
      <c r="T155" s="267"/>
      <c r="U155" s="267"/>
      <c r="V155" s="267"/>
    </row>
    <row r="156" spans="1:22" hidden="1">
      <c r="A156" s="267"/>
      <c r="B156" s="267"/>
      <c r="C156" s="267"/>
      <c r="D156" s="267"/>
      <c r="E156" s="272" t="s">
        <v>184</v>
      </c>
      <c r="F156" s="272" t="s">
        <v>185</v>
      </c>
      <c r="G156" s="309"/>
      <c r="H156" s="267"/>
      <c r="I156" s="267"/>
      <c r="J156" s="267"/>
      <c r="K156" s="267"/>
      <c r="L156" s="267"/>
      <c r="M156" s="267"/>
      <c r="N156" s="267"/>
      <c r="O156" s="267"/>
      <c r="P156" s="267"/>
      <c r="Q156" s="267"/>
      <c r="R156" s="267"/>
      <c r="S156" s="267"/>
      <c r="T156" s="267"/>
      <c r="U156" s="267"/>
      <c r="V156" s="267"/>
    </row>
    <row r="157" spans="1:22" hidden="1">
      <c r="A157" s="267"/>
      <c r="B157" s="267"/>
      <c r="C157" s="267"/>
      <c r="D157" s="267"/>
      <c r="E157" s="272" t="s">
        <v>186</v>
      </c>
      <c r="F157" s="272" t="s">
        <v>187</v>
      </c>
      <c r="G157" s="312" t="s">
        <v>499</v>
      </c>
      <c r="H157" s="267"/>
      <c r="I157" s="267"/>
      <c r="J157" s="267"/>
      <c r="K157" s="267"/>
      <c r="L157" s="267"/>
      <c r="M157" s="267"/>
      <c r="N157" s="267"/>
      <c r="O157" s="267"/>
      <c r="P157" s="267"/>
      <c r="Q157" s="267"/>
      <c r="R157" s="267"/>
      <c r="S157" s="267"/>
      <c r="T157" s="267"/>
      <c r="U157" s="267"/>
      <c r="V157" s="267"/>
    </row>
    <row r="158" spans="1:22" hidden="1">
      <c r="A158" s="267"/>
      <c r="B158" s="267"/>
      <c r="C158" s="267"/>
      <c r="D158" s="267"/>
      <c r="E158" s="272" t="s">
        <v>188</v>
      </c>
      <c r="F158" s="272" t="s">
        <v>189</v>
      </c>
      <c r="G158" s="312" t="s">
        <v>500</v>
      </c>
      <c r="H158" s="267"/>
      <c r="I158" s="267"/>
      <c r="J158" s="267"/>
      <c r="K158" s="267"/>
      <c r="L158" s="267"/>
      <c r="M158" s="267"/>
      <c r="N158" s="267"/>
      <c r="O158" s="267"/>
      <c r="P158" s="267"/>
      <c r="Q158" s="267"/>
      <c r="R158" s="267"/>
      <c r="S158" s="267"/>
      <c r="T158" s="267"/>
      <c r="U158" s="267"/>
      <c r="V158" s="267"/>
    </row>
    <row r="159" spans="1:22" hidden="1">
      <c r="A159" s="267"/>
      <c r="B159" s="267"/>
      <c r="C159" s="267"/>
      <c r="D159" s="267"/>
      <c r="E159" s="272" t="s">
        <v>190</v>
      </c>
      <c r="F159" s="272" t="s">
        <v>191</v>
      </c>
      <c r="G159" s="314" t="s">
        <v>501</v>
      </c>
      <c r="H159" s="267"/>
      <c r="I159" s="267"/>
      <c r="J159" s="267"/>
      <c r="K159" s="267"/>
      <c r="L159" s="267"/>
      <c r="M159" s="267"/>
      <c r="N159" s="267"/>
      <c r="O159" s="267"/>
      <c r="P159" s="267"/>
      <c r="Q159" s="267"/>
      <c r="R159" s="267"/>
      <c r="S159" s="267"/>
      <c r="T159" s="267"/>
      <c r="U159" s="267"/>
      <c r="V159" s="267"/>
    </row>
    <row r="160" spans="1:22" hidden="1">
      <c r="A160" s="267"/>
      <c r="B160" s="267"/>
      <c r="C160" s="267"/>
      <c r="D160" s="267"/>
      <c r="E160" s="272" t="s">
        <v>192</v>
      </c>
      <c r="F160" s="272" t="s">
        <v>193</v>
      </c>
      <c r="G160" s="267"/>
      <c r="H160" s="267"/>
      <c r="I160" s="267"/>
      <c r="J160" s="267"/>
      <c r="K160" s="267"/>
      <c r="L160" s="267"/>
      <c r="M160" s="267"/>
      <c r="N160" s="267"/>
      <c r="O160" s="267"/>
      <c r="P160" s="267"/>
      <c r="Q160" s="267"/>
      <c r="R160" s="267"/>
      <c r="S160" s="267"/>
      <c r="T160" s="267"/>
      <c r="U160" s="267"/>
      <c r="V160" s="267"/>
    </row>
    <row r="161" spans="1:22" hidden="1">
      <c r="A161" s="267"/>
      <c r="B161" s="267"/>
      <c r="C161" s="267"/>
      <c r="D161" s="267"/>
      <c r="E161" s="272" t="s">
        <v>194</v>
      </c>
      <c r="F161" s="272" t="s">
        <v>195</v>
      </c>
      <c r="G161" s="267"/>
      <c r="H161" s="267"/>
      <c r="I161" s="267"/>
      <c r="J161" s="267"/>
      <c r="K161" s="267"/>
      <c r="L161" s="267"/>
      <c r="M161" s="267"/>
      <c r="N161" s="267"/>
      <c r="O161" s="267"/>
      <c r="P161" s="267"/>
      <c r="Q161" s="267"/>
      <c r="R161" s="267"/>
      <c r="S161" s="267"/>
      <c r="T161" s="267"/>
      <c r="U161" s="267"/>
      <c r="V161" s="267"/>
    </row>
    <row r="162" spans="1:22" hidden="1">
      <c r="A162" s="267"/>
      <c r="B162" s="267"/>
      <c r="C162" s="267"/>
      <c r="D162" s="267"/>
      <c r="E162" s="272" t="s">
        <v>196</v>
      </c>
      <c r="F162" s="272" t="s">
        <v>197</v>
      </c>
      <c r="G162" s="309"/>
      <c r="H162" s="267"/>
      <c r="I162" s="267"/>
      <c r="J162" s="267"/>
      <c r="K162" s="267"/>
      <c r="L162" s="267"/>
      <c r="M162" s="267"/>
      <c r="N162" s="267"/>
      <c r="O162" s="267"/>
      <c r="P162" s="267"/>
      <c r="Q162" s="267"/>
      <c r="R162" s="267"/>
      <c r="S162" s="267"/>
      <c r="T162" s="267"/>
      <c r="U162" s="267"/>
      <c r="V162" s="267"/>
    </row>
    <row r="163" spans="1:22" hidden="1">
      <c r="A163" s="267"/>
      <c r="B163" s="267"/>
      <c r="C163" s="267"/>
      <c r="D163" s="267"/>
      <c r="E163" s="272" t="s">
        <v>198</v>
      </c>
      <c r="F163" s="272" t="s">
        <v>199</v>
      </c>
      <c r="G163" s="312" t="s">
        <v>502</v>
      </c>
      <c r="H163" s="267"/>
      <c r="I163" s="267"/>
      <c r="J163" s="267"/>
      <c r="K163" s="267"/>
      <c r="L163" s="267"/>
      <c r="M163" s="267"/>
      <c r="N163" s="267"/>
      <c r="O163" s="267"/>
      <c r="P163" s="267"/>
      <c r="Q163" s="267"/>
      <c r="R163" s="267"/>
      <c r="S163" s="267"/>
      <c r="T163" s="267"/>
      <c r="U163" s="267"/>
      <c r="V163" s="267"/>
    </row>
    <row r="164" spans="1:22" hidden="1">
      <c r="A164" s="267"/>
      <c r="B164" s="267"/>
      <c r="C164" s="267"/>
      <c r="D164" s="267"/>
      <c r="E164" s="272" t="s">
        <v>200</v>
      </c>
      <c r="F164" s="272" t="s">
        <v>201</v>
      </c>
      <c r="G164" s="312" t="s">
        <v>503</v>
      </c>
      <c r="H164" s="267"/>
      <c r="I164" s="267"/>
      <c r="J164" s="267"/>
      <c r="K164" s="267"/>
      <c r="L164" s="267"/>
      <c r="M164" s="267"/>
      <c r="N164" s="267"/>
      <c r="O164" s="267"/>
      <c r="P164" s="267"/>
      <c r="Q164" s="267"/>
      <c r="R164" s="267"/>
      <c r="S164" s="267"/>
      <c r="T164" s="267"/>
      <c r="U164" s="267"/>
      <c r="V164" s="267"/>
    </row>
    <row r="165" spans="1:22" hidden="1">
      <c r="A165" s="267"/>
      <c r="B165" s="267"/>
      <c r="C165" s="267"/>
      <c r="D165" s="267"/>
      <c r="E165" s="267" t="s">
        <v>202</v>
      </c>
      <c r="F165" s="267" t="s">
        <v>203</v>
      </c>
      <c r="G165" s="314" t="s">
        <v>523</v>
      </c>
      <c r="H165" s="267"/>
      <c r="I165" s="267"/>
      <c r="J165" s="267"/>
      <c r="K165" s="267"/>
      <c r="L165" s="267"/>
      <c r="M165" s="267"/>
      <c r="N165" s="267"/>
      <c r="O165" s="267"/>
      <c r="P165" s="267"/>
      <c r="Q165" s="267"/>
      <c r="R165" s="267"/>
      <c r="S165" s="267"/>
      <c r="T165" s="267"/>
      <c r="U165" s="267"/>
      <c r="V165" s="267"/>
    </row>
    <row r="166" spans="1:22" hidden="1">
      <c r="A166" s="267"/>
      <c r="B166" s="267"/>
      <c r="C166" s="267"/>
      <c r="D166" s="267"/>
      <c r="E166" s="272" t="s">
        <v>204</v>
      </c>
      <c r="F166" s="272" t="s">
        <v>205</v>
      </c>
      <c r="G166" s="314" t="s">
        <v>522</v>
      </c>
      <c r="H166" s="267"/>
      <c r="I166" s="267"/>
      <c r="J166" s="267"/>
      <c r="K166" s="267"/>
      <c r="L166" s="267"/>
      <c r="M166" s="267"/>
      <c r="N166" s="267"/>
      <c r="O166" s="267"/>
      <c r="P166" s="267"/>
      <c r="Q166" s="267"/>
      <c r="R166" s="267"/>
      <c r="S166" s="267"/>
      <c r="T166" s="267"/>
      <c r="U166" s="267"/>
      <c r="V166" s="267"/>
    </row>
    <row r="167" spans="1:22" hidden="1">
      <c r="A167" s="267"/>
      <c r="B167" s="267"/>
      <c r="C167" s="267"/>
      <c r="D167" s="267"/>
      <c r="E167" s="272" t="s">
        <v>206</v>
      </c>
      <c r="F167" s="272" t="s">
        <v>207</v>
      </c>
      <c r="G167" s="314" t="s">
        <v>504</v>
      </c>
      <c r="H167" s="267"/>
      <c r="I167" s="267"/>
      <c r="J167" s="267"/>
      <c r="K167" s="267"/>
      <c r="L167" s="267"/>
      <c r="M167" s="267"/>
      <c r="N167" s="267"/>
      <c r="O167" s="267"/>
      <c r="P167" s="267"/>
      <c r="Q167" s="267"/>
      <c r="R167" s="267"/>
      <c r="S167" s="267"/>
      <c r="T167" s="267"/>
      <c r="U167" s="267"/>
      <c r="V167" s="267"/>
    </row>
    <row r="168" spans="1:22" hidden="1">
      <c r="A168" s="267"/>
      <c r="B168" s="267"/>
      <c r="C168" s="267"/>
      <c r="D168" s="267"/>
      <c r="E168" s="272" t="s">
        <v>208</v>
      </c>
      <c r="F168" s="272" t="s">
        <v>209</v>
      </c>
      <c r="G168" s="267"/>
      <c r="H168" s="267"/>
      <c r="I168" s="267"/>
      <c r="J168" s="267"/>
      <c r="K168" s="267"/>
      <c r="L168" s="267"/>
      <c r="M168" s="267"/>
      <c r="N168" s="267"/>
      <c r="O168" s="267"/>
      <c r="P168" s="267"/>
      <c r="Q168" s="267"/>
      <c r="R168" s="267"/>
      <c r="S168" s="267"/>
      <c r="T168" s="267"/>
      <c r="U168" s="267"/>
      <c r="V168" s="267"/>
    </row>
    <row r="169" spans="1:22" hidden="1">
      <c r="A169" s="267"/>
      <c r="B169" s="267"/>
      <c r="C169" s="267"/>
      <c r="D169" s="267"/>
      <c r="E169" s="272" t="s">
        <v>210</v>
      </c>
      <c r="F169" s="272" t="s">
        <v>211</v>
      </c>
      <c r="G169" s="267"/>
      <c r="H169" s="267"/>
      <c r="I169" s="267"/>
      <c r="J169" s="267"/>
      <c r="K169" s="267"/>
      <c r="L169" s="267"/>
      <c r="M169" s="267"/>
      <c r="N169" s="267"/>
      <c r="O169" s="267"/>
      <c r="P169" s="267"/>
      <c r="Q169" s="267"/>
      <c r="R169" s="267"/>
      <c r="S169" s="267"/>
      <c r="T169" s="267"/>
      <c r="U169" s="267"/>
      <c r="V169" s="267"/>
    </row>
    <row r="170" spans="1:22" hidden="1">
      <c r="A170" s="267"/>
      <c r="B170" s="267"/>
      <c r="C170" s="267"/>
      <c r="D170" s="267"/>
      <c r="E170" s="270" t="s">
        <v>212</v>
      </c>
      <c r="F170" s="270" t="s">
        <v>213</v>
      </c>
      <c r="G170" s="309"/>
      <c r="H170" s="267"/>
      <c r="I170" s="267"/>
      <c r="J170" s="267"/>
      <c r="K170" s="267"/>
      <c r="L170" s="267"/>
      <c r="M170" s="267"/>
      <c r="N170" s="267"/>
      <c r="O170" s="267"/>
      <c r="P170" s="267"/>
      <c r="Q170" s="267"/>
      <c r="R170" s="267"/>
      <c r="S170" s="267"/>
      <c r="T170" s="267"/>
      <c r="U170" s="267"/>
      <c r="V170" s="267"/>
    </row>
    <row r="171" spans="1:22" hidden="1">
      <c r="A171" s="267"/>
      <c r="B171" s="267"/>
      <c r="C171" s="267"/>
      <c r="D171" s="267"/>
      <c r="E171" s="270" t="s">
        <v>214</v>
      </c>
      <c r="F171" s="270" t="s">
        <v>215</v>
      </c>
      <c r="G171" s="312" t="s">
        <v>275</v>
      </c>
      <c r="H171" s="267"/>
      <c r="I171" s="267"/>
      <c r="J171" s="267"/>
      <c r="K171" s="267"/>
      <c r="L171" s="267"/>
      <c r="M171" s="267"/>
      <c r="N171" s="267"/>
      <c r="O171" s="267"/>
      <c r="P171" s="267"/>
      <c r="Q171" s="267"/>
      <c r="R171" s="267"/>
      <c r="S171" s="267"/>
      <c r="T171" s="267"/>
      <c r="U171" s="267"/>
      <c r="V171" s="267"/>
    </row>
    <row r="172" spans="1:22" hidden="1">
      <c r="A172" s="267"/>
      <c r="B172" s="267"/>
      <c r="C172" s="267"/>
      <c r="D172" s="267"/>
      <c r="E172" s="270" t="s">
        <v>216</v>
      </c>
      <c r="F172" s="270" t="s">
        <v>217</v>
      </c>
      <c r="G172" s="312" t="s">
        <v>276</v>
      </c>
      <c r="H172" s="267"/>
      <c r="I172" s="267"/>
      <c r="J172" s="267"/>
      <c r="K172" s="267"/>
      <c r="L172" s="267"/>
      <c r="M172" s="267"/>
      <c r="N172" s="267"/>
      <c r="O172" s="267"/>
      <c r="P172" s="267"/>
      <c r="Q172" s="267"/>
      <c r="R172" s="267"/>
      <c r="S172" s="267"/>
      <c r="T172" s="267"/>
      <c r="U172" s="267"/>
      <c r="V172" s="267"/>
    </row>
    <row r="173" spans="1:22" hidden="1">
      <c r="A173" s="267"/>
      <c r="B173" s="267"/>
      <c r="C173" s="267"/>
      <c r="D173" s="267"/>
      <c r="E173" s="270" t="s">
        <v>218</v>
      </c>
      <c r="F173" s="270" t="s">
        <v>219</v>
      </c>
      <c r="G173" s="312" t="s">
        <v>277</v>
      </c>
      <c r="H173" s="267"/>
      <c r="I173" s="267"/>
      <c r="J173" s="267"/>
      <c r="K173" s="267"/>
      <c r="L173" s="267"/>
      <c r="M173" s="267"/>
      <c r="N173" s="267"/>
      <c r="O173" s="267"/>
      <c r="P173" s="267"/>
      <c r="Q173" s="267"/>
      <c r="R173" s="267"/>
      <c r="S173" s="267"/>
      <c r="T173" s="267"/>
      <c r="U173" s="267"/>
      <c r="V173" s="267"/>
    </row>
    <row r="174" spans="1:22" hidden="1">
      <c r="A174" s="267"/>
      <c r="B174" s="267"/>
      <c r="C174" s="267"/>
      <c r="D174" s="267"/>
      <c r="E174" s="270" t="s">
        <v>220</v>
      </c>
      <c r="F174" s="270" t="s">
        <v>221</v>
      </c>
      <c r="G174" s="314" t="s">
        <v>278</v>
      </c>
      <c r="H174" s="267"/>
      <c r="I174" s="267"/>
      <c r="J174" s="267"/>
      <c r="K174" s="267"/>
      <c r="L174" s="267"/>
      <c r="M174" s="267"/>
      <c r="N174" s="267"/>
      <c r="O174" s="267"/>
      <c r="P174" s="267"/>
      <c r="Q174" s="267"/>
      <c r="R174" s="267"/>
      <c r="S174" s="267"/>
      <c r="T174" s="267"/>
      <c r="U174" s="267"/>
      <c r="V174" s="267"/>
    </row>
    <row r="175" spans="1:22" hidden="1">
      <c r="A175" s="267"/>
      <c r="B175" s="267"/>
      <c r="C175" s="267"/>
      <c r="D175" s="267"/>
      <c r="E175" s="270" t="s">
        <v>222</v>
      </c>
      <c r="F175" s="270" t="s">
        <v>223</v>
      </c>
      <c r="G175" s="312" t="s">
        <v>292</v>
      </c>
      <c r="H175" s="267"/>
      <c r="I175" s="267"/>
      <c r="J175" s="267"/>
      <c r="K175" s="267"/>
      <c r="L175" s="267"/>
      <c r="M175" s="267"/>
      <c r="N175" s="267"/>
      <c r="O175" s="267"/>
      <c r="P175" s="267"/>
      <c r="Q175" s="267"/>
      <c r="R175" s="267"/>
      <c r="S175" s="267"/>
      <c r="T175" s="267"/>
      <c r="U175" s="267"/>
      <c r="V175" s="267"/>
    </row>
    <row r="176" spans="1:22" hidden="1">
      <c r="A176" s="267"/>
      <c r="B176" s="267"/>
      <c r="C176" s="267"/>
      <c r="D176" s="267"/>
      <c r="E176" s="267" t="s">
        <v>224</v>
      </c>
      <c r="F176" s="267" t="s">
        <v>225</v>
      </c>
      <c r="G176" s="314" t="s">
        <v>296</v>
      </c>
      <c r="H176" s="267"/>
      <c r="I176" s="267"/>
      <c r="J176" s="267"/>
      <c r="K176" s="267"/>
      <c r="L176" s="267"/>
      <c r="M176" s="267"/>
      <c r="N176" s="267"/>
      <c r="O176" s="267"/>
      <c r="P176" s="267"/>
      <c r="Q176" s="267"/>
      <c r="R176" s="267"/>
      <c r="S176" s="267"/>
      <c r="T176" s="267"/>
      <c r="U176" s="267"/>
      <c r="V176" s="267"/>
    </row>
    <row r="177" spans="1:22" hidden="1">
      <c r="A177" s="267"/>
      <c r="B177" s="267"/>
      <c r="C177" s="267"/>
      <c r="D177" s="267"/>
      <c r="E177" s="270" t="s">
        <v>226</v>
      </c>
      <c r="F177" s="270" t="s">
        <v>227</v>
      </c>
      <c r="G177" s="267"/>
      <c r="H177" s="267"/>
      <c r="I177" s="267"/>
      <c r="J177" s="267"/>
      <c r="K177" s="267"/>
      <c r="L177" s="267"/>
      <c r="M177" s="267"/>
      <c r="N177" s="267"/>
      <c r="O177" s="267"/>
      <c r="P177" s="267"/>
      <c r="Q177" s="267"/>
      <c r="R177" s="267"/>
      <c r="S177" s="267"/>
      <c r="T177" s="267"/>
      <c r="U177" s="267"/>
      <c r="V177" s="267"/>
    </row>
    <row r="178" spans="1:22" hidden="1">
      <c r="A178" s="267"/>
      <c r="B178" s="267"/>
      <c r="C178" s="267"/>
      <c r="D178" s="267"/>
      <c r="E178" s="270" t="s">
        <v>228</v>
      </c>
      <c r="F178" s="270" t="s">
        <v>229</v>
      </c>
      <c r="G178" s="267"/>
      <c r="H178" s="267"/>
      <c r="I178" s="267"/>
      <c r="J178" s="267"/>
      <c r="K178" s="267"/>
      <c r="L178" s="267"/>
      <c r="M178" s="267"/>
      <c r="N178" s="267"/>
      <c r="O178" s="267"/>
      <c r="P178" s="267"/>
      <c r="Q178" s="267"/>
      <c r="R178" s="267"/>
      <c r="S178" s="267"/>
      <c r="T178" s="267"/>
      <c r="U178" s="267"/>
      <c r="V178" s="267"/>
    </row>
    <row r="179" spans="1:22" hidden="1">
      <c r="A179" s="267"/>
      <c r="B179" s="267"/>
      <c r="C179" s="267"/>
      <c r="D179" s="267"/>
      <c r="E179" s="270" t="s">
        <v>230</v>
      </c>
      <c r="F179" s="270" t="s">
        <v>231</v>
      </c>
      <c r="G179" s="267"/>
      <c r="H179" s="267"/>
      <c r="I179" s="267"/>
      <c r="J179" s="267"/>
      <c r="K179" s="267"/>
      <c r="L179" s="267"/>
      <c r="M179" s="267"/>
      <c r="N179" s="267"/>
      <c r="O179" s="267"/>
      <c r="P179" s="267"/>
      <c r="Q179" s="267"/>
      <c r="R179" s="267"/>
      <c r="S179" s="267"/>
      <c r="T179" s="267"/>
      <c r="U179" s="267"/>
      <c r="V179" s="267"/>
    </row>
    <row r="180" spans="1:22" hidden="1">
      <c r="A180" s="267"/>
      <c r="B180" s="267"/>
      <c r="C180" s="267"/>
      <c r="D180" s="267"/>
      <c r="E180" s="270" t="s">
        <v>232</v>
      </c>
      <c r="F180" s="270" t="s">
        <v>233</v>
      </c>
      <c r="G180" s="267"/>
      <c r="H180" s="267"/>
      <c r="I180" s="267"/>
      <c r="J180" s="267"/>
      <c r="K180" s="267"/>
      <c r="L180" s="267"/>
      <c r="M180" s="267"/>
      <c r="N180" s="267"/>
      <c r="O180" s="267"/>
      <c r="P180" s="267"/>
      <c r="Q180" s="267"/>
      <c r="R180" s="267"/>
      <c r="S180" s="267"/>
      <c r="T180" s="267"/>
      <c r="U180" s="267"/>
      <c r="V180" s="267"/>
    </row>
    <row r="181" spans="1:22" hidden="1">
      <c r="A181" s="267"/>
      <c r="B181" s="267"/>
      <c r="C181" s="267"/>
      <c r="D181" s="267"/>
      <c r="E181" s="270" t="s">
        <v>234</v>
      </c>
      <c r="F181" s="270" t="s">
        <v>235</v>
      </c>
      <c r="G181" s="267"/>
      <c r="H181" s="267"/>
      <c r="I181" s="267"/>
      <c r="J181" s="267"/>
      <c r="K181" s="267"/>
      <c r="L181" s="267"/>
      <c r="M181" s="267"/>
      <c r="N181" s="267"/>
      <c r="O181" s="267"/>
      <c r="P181" s="267"/>
      <c r="Q181" s="267"/>
      <c r="R181" s="267"/>
      <c r="S181" s="267"/>
      <c r="T181" s="267"/>
      <c r="U181" s="267"/>
      <c r="V181" s="267"/>
    </row>
    <row r="182" spans="1:22" hidden="1">
      <c r="A182" s="267"/>
      <c r="B182" s="267"/>
      <c r="C182" s="267"/>
      <c r="D182" s="267"/>
      <c r="E182" s="270" t="s">
        <v>236</v>
      </c>
      <c r="F182" s="270" t="s">
        <v>237</v>
      </c>
      <c r="G182" s="309"/>
      <c r="H182" s="267"/>
      <c r="I182" s="267"/>
      <c r="J182" s="267"/>
      <c r="K182" s="267"/>
      <c r="L182" s="267"/>
      <c r="M182" s="267"/>
      <c r="N182" s="267"/>
      <c r="O182" s="267"/>
      <c r="P182" s="267"/>
      <c r="Q182" s="267"/>
      <c r="R182" s="267"/>
      <c r="S182" s="267"/>
      <c r="T182" s="267"/>
      <c r="U182" s="267"/>
      <c r="V182" s="267"/>
    </row>
    <row r="183" spans="1:22" hidden="1">
      <c r="A183" s="267"/>
      <c r="B183" s="267"/>
      <c r="C183" s="267"/>
      <c r="D183" s="267"/>
      <c r="E183" s="270" t="s">
        <v>238</v>
      </c>
      <c r="F183" s="270" t="s">
        <v>239</v>
      </c>
      <c r="G183" s="312" t="s">
        <v>293</v>
      </c>
      <c r="H183" s="267"/>
      <c r="I183" s="267"/>
      <c r="J183" s="267"/>
      <c r="K183" s="267"/>
      <c r="L183" s="267"/>
      <c r="M183" s="267"/>
      <c r="N183" s="267"/>
      <c r="O183" s="267"/>
      <c r="P183" s="267"/>
      <c r="Q183" s="267"/>
      <c r="R183" s="267"/>
      <c r="S183" s="267"/>
      <c r="T183" s="267"/>
      <c r="U183" s="267"/>
      <c r="V183" s="267"/>
    </row>
    <row r="184" spans="1:22" hidden="1">
      <c r="A184" s="267"/>
      <c r="B184" s="267"/>
      <c r="C184" s="267"/>
      <c r="D184" s="267"/>
      <c r="E184" s="270" t="s">
        <v>240</v>
      </c>
      <c r="F184" s="270" t="s">
        <v>241</v>
      </c>
      <c r="G184" s="312" t="s">
        <v>294</v>
      </c>
      <c r="H184" s="267"/>
      <c r="I184" s="267"/>
      <c r="J184" s="267"/>
      <c r="K184" s="267"/>
      <c r="L184" s="267"/>
      <c r="M184" s="267"/>
      <c r="N184" s="267"/>
      <c r="O184" s="267"/>
      <c r="P184" s="267"/>
      <c r="Q184" s="267"/>
      <c r="R184" s="267"/>
      <c r="S184" s="267"/>
      <c r="T184" s="267"/>
      <c r="U184" s="267"/>
      <c r="V184" s="267"/>
    </row>
    <row r="185" spans="1:22" hidden="1">
      <c r="A185" s="267"/>
      <c r="B185" s="267"/>
      <c r="C185" s="267"/>
      <c r="D185" s="267"/>
      <c r="E185" s="270" t="s">
        <v>242</v>
      </c>
      <c r="F185" s="270" t="s">
        <v>243</v>
      </c>
      <c r="G185" s="314" t="s">
        <v>295</v>
      </c>
      <c r="H185" s="267"/>
      <c r="I185" s="267"/>
      <c r="J185" s="267"/>
      <c r="K185" s="267"/>
      <c r="L185" s="267"/>
      <c r="M185" s="267"/>
      <c r="N185" s="267"/>
      <c r="O185" s="267"/>
      <c r="P185" s="267"/>
      <c r="Q185" s="267"/>
      <c r="R185" s="267"/>
      <c r="S185" s="267"/>
      <c r="T185" s="267"/>
      <c r="U185" s="267"/>
      <c r="V185" s="267"/>
    </row>
    <row r="186" spans="1:22" hidden="1">
      <c r="A186" s="267"/>
      <c r="B186" s="267"/>
      <c r="C186" s="267"/>
      <c r="D186" s="267"/>
      <c r="E186" s="270" t="s">
        <v>244</v>
      </c>
      <c r="F186" s="270" t="s">
        <v>245</v>
      </c>
      <c r="G186" s="267"/>
      <c r="H186" s="267"/>
      <c r="I186" s="267"/>
      <c r="J186" s="267"/>
      <c r="K186" s="267"/>
      <c r="L186" s="267"/>
      <c r="M186" s="267"/>
      <c r="N186" s="267"/>
      <c r="O186" s="267"/>
      <c r="P186" s="267"/>
      <c r="Q186" s="267"/>
      <c r="R186" s="267"/>
      <c r="S186" s="267"/>
      <c r="T186" s="267"/>
      <c r="U186" s="267"/>
      <c r="V186" s="267"/>
    </row>
    <row r="187" spans="1:22" hidden="1">
      <c r="A187" s="267"/>
      <c r="B187" s="267"/>
      <c r="C187" s="267"/>
      <c r="D187" s="267"/>
      <c r="E187" s="270" t="s">
        <v>246</v>
      </c>
      <c r="F187" s="270" t="s">
        <v>247</v>
      </c>
      <c r="G187" s="267"/>
      <c r="H187" s="267"/>
      <c r="I187" s="267"/>
      <c r="J187" s="267"/>
      <c r="K187" s="267"/>
      <c r="L187" s="267"/>
      <c r="M187" s="267"/>
      <c r="N187" s="267"/>
      <c r="O187" s="267"/>
      <c r="P187" s="267"/>
      <c r="Q187" s="267"/>
      <c r="R187" s="267"/>
      <c r="S187" s="267"/>
      <c r="T187" s="267"/>
      <c r="U187" s="267"/>
      <c r="V187" s="267"/>
    </row>
    <row r="188" spans="1:22" hidden="1">
      <c r="A188" s="267"/>
      <c r="B188" s="267"/>
      <c r="C188" s="267"/>
      <c r="D188" s="267"/>
      <c r="E188" s="270" t="s">
        <v>248</v>
      </c>
      <c r="F188" s="270" t="s">
        <v>249</v>
      </c>
      <c r="G188" s="267"/>
      <c r="H188" s="267"/>
      <c r="I188" s="267"/>
      <c r="J188" s="267"/>
      <c r="K188" s="267"/>
      <c r="L188" s="267"/>
      <c r="M188" s="267"/>
      <c r="N188" s="267"/>
      <c r="O188" s="267"/>
      <c r="P188" s="267"/>
      <c r="Q188" s="267"/>
      <c r="R188" s="267"/>
      <c r="S188" s="267"/>
      <c r="T188" s="267"/>
      <c r="U188" s="267"/>
      <c r="V188" s="267"/>
    </row>
    <row r="189" spans="1:22" hidden="1">
      <c r="A189" s="267"/>
      <c r="B189" s="267"/>
      <c r="C189" s="267"/>
      <c r="D189" s="267"/>
      <c r="E189" s="270" t="s">
        <v>250</v>
      </c>
      <c r="F189" s="270" t="s">
        <v>251</v>
      </c>
      <c r="G189" s="267"/>
      <c r="H189" s="267"/>
      <c r="I189" s="267"/>
      <c r="J189" s="267"/>
      <c r="K189" s="267"/>
      <c r="L189" s="267"/>
      <c r="M189" s="267"/>
      <c r="N189" s="267"/>
      <c r="O189" s="267"/>
      <c r="P189" s="267"/>
      <c r="Q189" s="267"/>
      <c r="R189" s="267"/>
      <c r="S189" s="267"/>
      <c r="T189" s="267"/>
      <c r="U189" s="267"/>
      <c r="V189" s="267"/>
    </row>
    <row r="190" spans="1:22" hidden="1">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row>
    <row r="191" spans="1:22" hidden="1">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row>
    <row r="192" spans="1:22" hidden="1">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row>
    <row r="193" spans="1:22" hidden="1">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row>
    <row r="194" spans="1:22" hidden="1">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row>
    <row r="195" spans="1:22" hidden="1">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row>
    <row r="196" spans="1:22" hidden="1">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row>
    <row r="197" spans="1:22" hidden="1">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row>
    <row r="198" spans="1:22" hidden="1">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row>
    <row r="199" spans="1:22" hidden="1">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row>
    <row r="200" spans="1:22" ht="14.25" hidden="1" thickBot="1">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row>
    <row r="201" spans="1:22" ht="14.25" thickTop="1">
      <c r="A201" s="437"/>
      <c r="B201" s="437"/>
      <c r="C201" s="437"/>
      <c r="D201" s="437"/>
      <c r="E201" s="437"/>
      <c r="F201" s="437"/>
      <c r="G201" s="437"/>
      <c r="H201" s="437"/>
      <c r="I201" s="437"/>
      <c r="J201" s="437"/>
      <c r="K201" s="437"/>
      <c r="L201" s="267"/>
      <c r="M201" s="267"/>
      <c r="N201" s="267"/>
      <c r="O201" s="267"/>
      <c r="P201" s="267"/>
      <c r="Q201" s="267"/>
      <c r="R201" s="267"/>
      <c r="S201" s="267"/>
      <c r="T201" s="267"/>
      <c r="U201" s="267"/>
      <c r="V201" s="267"/>
    </row>
    <row r="202" spans="1:22">
      <c r="A202" s="73"/>
      <c r="B202" s="73"/>
      <c r="C202" s="73"/>
      <c r="D202" s="73"/>
      <c r="E202" s="73"/>
      <c r="F202" s="73"/>
      <c r="G202" s="73"/>
      <c r="H202" s="73"/>
      <c r="I202" s="73"/>
      <c r="J202" s="73"/>
      <c r="K202" s="73"/>
      <c r="L202" s="267"/>
      <c r="M202" s="267"/>
      <c r="N202" s="267"/>
      <c r="O202" s="267"/>
      <c r="P202" s="267"/>
      <c r="Q202" s="267"/>
      <c r="R202" s="267"/>
      <c r="S202" s="267"/>
      <c r="T202" s="267"/>
      <c r="U202" s="267"/>
    </row>
    <row r="203" spans="1:22" ht="13.5" customHeight="1">
      <c r="A203" s="73"/>
      <c r="B203" s="513" t="s">
        <v>515</v>
      </c>
      <c r="C203" s="513"/>
      <c r="D203" s="513"/>
      <c r="E203" s="513"/>
      <c r="F203" s="513"/>
      <c r="G203" s="513"/>
      <c r="H203" s="513"/>
      <c r="I203" s="513"/>
      <c r="J203" s="436"/>
      <c r="K203" s="73"/>
      <c r="L203" s="267"/>
      <c r="M203" s="267"/>
      <c r="N203" s="270"/>
      <c r="O203" s="267"/>
      <c r="P203" s="267"/>
      <c r="Q203" s="267"/>
      <c r="R203" s="267"/>
      <c r="S203" s="267"/>
      <c r="T203" s="267"/>
      <c r="U203" s="267"/>
      <c r="V203" s="267"/>
    </row>
    <row r="204" spans="1:22" ht="13.5" customHeight="1">
      <c r="A204" s="436"/>
      <c r="B204" s="513"/>
      <c r="C204" s="513"/>
      <c r="D204" s="513"/>
      <c r="E204" s="513"/>
      <c r="F204" s="513"/>
      <c r="G204" s="513"/>
      <c r="H204" s="513"/>
      <c r="I204" s="513"/>
      <c r="J204" s="436"/>
      <c r="K204" s="73"/>
      <c r="L204" s="267"/>
      <c r="M204" s="267"/>
      <c r="N204" s="270"/>
      <c r="O204" s="267"/>
      <c r="P204" s="267"/>
      <c r="Q204" s="267"/>
      <c r="R204" s="267"/>
      <c r="S204" s="267"/>
      <c r="T204" s="267"/>
      <c r="U204" s="267"/>
      <c r="V204" s="267"/>
    </row>
    <row r="205" spans="1:22" ht="13.5" customHeight="1">
      <c r="A205" s="436"/>
      <c r="B205" s="513"/>
      <c r="C205" s="513"/>
      <c r="D205" s="513"/>
      <c r="E205" s="513"/>
      <c r="F205" s="513"/>
      <c r="G205" s="513"/>
      <c r="H205" s="513"/>
      <c r="I205" s="513"/>
      <c r="J205" s="436"/>
      <c r="K205" s="73"/>
      <c r="L205" s="267"/>
      <c r="M205" s="267"/>
      <c r="N205" s="270"/>
      <c r="O205" s="267"/>
      <c r="P205" s="267"/>
      <c r="Q205" s="267"/>
      <c r="R205" s="267"/>
      <c r="S205" s="267"/>
      <c r="T205" s="267"/>
      <c r="U205" s="267"/>
      <c r="V205" s="267"/>
    </row>
    <row r="206" spans="1:22">
      <c r="A206" s="73"/>
      <c r="B206" s="73"/>
      <c r="C206" s="73"/>
      <c r="D206" s="73"/>
      <c r="E206" s="73"/>
      <c r="F206" s="73"/>
      <c r="G206" s="73"/>
      <c r="H206" s="73"/>
      <c r="I206" s="73"/>
      <c r="J206" s="73"/>
      <c r="K206" s="73"/>
      <c r="L206" s="267"/>
      <c r="M206" s="267"/>
      <c r="N206" s="267"/>
      <c r="O206" s="267"/>
      <c r="P206" s="267"/>
      <c r="Q206" s="267"/>
      <c r="R206" s="267"/>
      <c r="S206" s="267"/>
      <c r="T206" s="267"/>
      <c r="U206" s="267"/>
    </row>
    <row r="207" spans="1:22">
      <c r="A207" s="73"/>
      <c r="B207" s="73"/>
      <c r="C207" s="73"/>
      <c r="D207" s="73"/>
      <c r="E207" s="73"/>
      <c r="F207" s="73"/>
      <c r="G207" s="73"/>
      <c r="H207" s="73"/>
      <c r="I207" s="73"/>
      <c r="J207" s="73"/>
      <c r="K207" s="73"/>
      <c r="L207" s="267"/>
      <c r="M207" s="267"/>
      <c r="N207" s="267"/>
      <c r="O207" s="267"/>
      <c r="P207" s="267"/>
      <c r="Q207" s="267"/>
      <c r="R207" s="267"/>
      <c r="S207" s="267"/>
      <c r="T207" s="267"/>
      <c r="U207" s="267"/>
    </row>
    <row r="208" spans="1:22">
      <c r="A208" s="73"/>
      <c r="B208" s="73"/>
      <c r="C208" s="73"/>
      <c r="D208" s="73"/>
      <c r="E208" s="73"/>
      <c r="F208" s="73"/>
      <c r="G208" s="73"/>
      <c r="H208" s="73"/>
      <c r="I208" s="73"/>
      <c r="J208" s="73"/>
      <c r="K208" s="73"/>
      <c r="L208" s="267"/>
      <c r="M208" s="267"/>
      <c r="N208" s="267"/>
      <c r="O208" s="267"/>
      <c r="P208" s="267"/>
      <c r="Q208" s="267"/>
      <c r="R208" s="267"/>
      <c r="S208" s="267"/>
      <c r="T208" s="267"/>
      <c r="U208" s="267"/>
    </row>
    <row r="209" spans="1:21">
      <c r="A209" s="73"/>
      <c r="B209" s="73"/>
      <c r="C209" s="73"/>
      <c r="D209" s="73"/>
      <c r="E209" s="73"/>
      <c r="F209" s="73"/>
      <c r="G209" s="73"/>
      <c r="H209" s="73"/>
      <c r="I209" s="73"/>
      <c r="J209" s="73"/>
      <c r="K209" s="73"/>
      <c r="L209" s="267"/>
      <c r="M209" s="267"/>
      <c r="N209" s="267"/>
      <c r="O209" s="267"/>
      <c r="P209" s="267"/>
      <c r="Q209" s="267"/>
      <c r="R209" s="267"/>
      <c r="S209" s="267"/>
      <c r="T209" s="267"/>
      <c r="U209" s="267"/>
    </row>
    <row r="210" spans="1:21">
      <c r="A210" s="73"/>
      <c r="B210" s="73"/>
      <c r="C210" s="73"/>
      <c r="D210" s="73"/>
      <c r="E210" s="73"/>
      <c r="F210" s="73"/>
      <c r="G210" s="73"/>
      <c r="H210" s="73"/>
      <c r="I210" s="73"/>
      <c r="J210" s="73"/>
      <c r="K210" s="73"/>
      <c r="L210" s="267"/>
      <c r="M210" s="267"/>
      <c r="N210" s="267"/>
      <c r="O210" s="267"/>
      <c r="P210" s="267"/>
      <c r="Q210" s="267"/>
      <c r="R210" s="267"/>
      <c r="S210" s="267"/>
      <c r="T210" s="267"/>
      <c r="U210" s="267"/>
    </row>
    <row r="211" spans="1:21">
      <c r="A211" s="73"/>
      <c r="B211" s="73"/>
      <c r="C211" s="73"/>
      <c r="D211" s="73"/>
      <c r="E211" s="73"/>
      <c r="F211" s="73"/>
      <c r="G211" s="73"/>
      <c r="H211" s="73"/>
      <c r="I211" s="73"/>
      <c r="J211" s="73"/>
      <c r="K211" s="73"/>
      <c r="L211" s="267"/>
      <c r="M211" s="267"/>
      <c r="N211" s="267"/>
      <c r="O211" s="267"/>
      <c r="P211" s="267"/>
      <c r="Q211" s="267"/>
      <c r="R211" s="267"/>
      <c r="S211" s="267"/>
      <c r="T211" s="267"/>
      <c r="U211" s="267"/>
    </row>
    <row r="212" spans="1:21">
      <c r="A212" s="73"/>
      <c r="B212" s="73"/>
      <c r="C212" s="73"/>
      <c r="D212" s="73"/>
      <c r="E212" s="73"/>
      <c r="F212" s="73"/>
      <c r="G212" s="73"/>
      <c r="H212" s="73"/>
      <c r="I212" s="73"/>
      <c r="J212" s="73"/>
      <c r="K212" s="73"/>
      <c r="L212" s="267"/>
      <c r="M212" s="267"/>
      <c r="N212" s="267"/>
      <c r="O212" s="267"/>
      <c r="P212" s="267"/>
      <c r="Q212" s="267"/>
      <c r="R212" s="267"/>
      <c r="S212" s="267"/>
      <c r="T212" s="267"/>
      <c r="U212" s="267"/>
    </row>
    <row r="213" spans="1:21">
      <c r="A213" s="73"/>
      <c r="B213" s="73"/>
      <c r="C213" s="73"/>
      <c r="D213" s="73"/>
      <c r="E213" s="73"/>
      <c r="F213" s="73"/>
      <c r="G213" s="73"/>
      <c r="H213" s="73"/>
      <c r="I213" s="73"/>
      <c r="J213" s="73"/>
      <c r="K213" s="73"/>
      <c r="L213" s="267"/>
      <c r="M213" s="267"/>
      <c r="N213" s="267"/>
      <c r="O213" s="267"/>
      <c r="P213" s="267"/>
      <c r="Q213" s="267"/>
      <c r="R213" s="267"/>
      <c r="S213" s="267"/>
      <c r="T213" s="267"/>
      <c r="U213" s="267"/>
    </row>
    <row r="214" spans="1:21">
      <c r="A214" s="73"/>
      <c r="B214" s="73"/>
      <c r="C214" s="73"/>
      <c r="D214" s="73"/>
      <c r="E214" s="73"/>
      <c r="F214" s="73"/>
      <c r="G214" s="73"/>
      <c r="H214" s="73"/>
      <c r="I214" s="73"/>
      <c r="J214" s="73"/>
      <c r="K214" s="73"/>
      <c r="L214" s="267"/>
      <c r="M214" s="267"/>
      <c r="N214" s="267"/>
      <c r="O214" s="267"/>
      <c r="P214" s="267"/>
      <c r="Q214" s="267"/>
      <c r="R214" s="267"/>
      <c r="S214" s="267"/>
      <c r="T214" s="267"/>
      <c r="U214" s="267"/>
    </row>
    <row r="215" spans="1:21">
      <c r="A215" s="73"/>
      <c r="B215" s="73"/>
      <c r="C215" s="73"/>
      <c r="D215" s="73"/>
      <c r="E215" s="73"/>
      <c r="F215" s="73"/>
      <c r="G215" s="73"/>
      <c r="H215" s="73"/>
      <c r="I215" s="73"/>
      <c r="J215" s="73"/>
      <c r="K215" s="73"/>
      <c r="L215" s="267"/>
      <c r="M215" s="267"/>
      <c r="N215" s="267"/>
      <c r="O215" s="267"/>
      <c r="P215" s="267"/>
      <c r="Q215" s="267"/>
      <c r="R215" s="267"/>
      <c r="S215" s="267"/>
      <c r="T215" s="267"/>
      <c r="U215" s="267"/>
    </row>
    <row r="216" spans="1:21">
      <c r="A216" s="73"/>
      <c r="B216" s="73"/>
      <c r="C216" s="73"/>
      <c r="D216" s="73"/>
      <c r="E216" s="73"/>
      <c r="F216" s="73"/>
      <c r="G216" s="73"/>
      <c r="H216" s="73"/>
      <c r="I216" s="73"/>
      <c r="J216" s="73"/>
      <c r="K216" s="73"/>
      <c r="L216" s="267"/>
      <c r="M216" s="267"/>
      <c r="N216" s="267"/>
      <c r="O216" s="267"/>
      <c r="P216" s="267"/>
      <c r="Q216" s="267"/>
      <c r="R216" s="267"/>
      <c r="S216" s="267"/>
      <c r="T216" s="267"/>
      <c r="U216" s="267"/>
    </row>
    <row r="217" spans="1:21">
      <c r="A217" s="73"/>
      <c r="B217" s="73"/>
      <c r="C217" s="73"/>
      <c r="D217" s="73"/>
      <c r="E217" s="73"/>
      <c r="F217" s="73"/>
      <c r="G217" s="73"/>
      <c r="H217" s="73"/>
      <c r="I217" s="73"/>
      <c r="J217" s="73"/>
      <c r="K217" s="73"/>
      <c r="L217" s="267"/>
      <c r="M217" s="267"/>
      <c r="N217" s="267"/>
      <c r="O217" s="267"/>
      <c r="P217" s="267"/>
      <c r="Q217" s="267"/>
      <c r="R217" s="267"/>
      <c r="S217" s="267"/>
      <c r="T217" s="267"/>
      <c r="U217" s="267"/>
    </row>
    <row r="218" spans="1:21">
      <c r="A218" s="73"/>
      <c r="B218" s="73"/>
      <c r="C218" s="73"/>
      <c r="D218" s="73"/>
      <c r="E218" s="73"/>
      <c r="F218" s="73"/>
      <c r="G218" s="73"/>
      <c r="H218" s="73"/>
      <c r="I218" s="73"/>
      <c r="J218" s="73"/>
      <c r="K218" s="73"/>
      <c r="L218" s="267"/>
      <c r="M218" s="267"/>
      <c r="N218" s="267"/>
      <c r="O218" s="267"/>
      <c r="P218" s="267"/>
      <c r="Q218" s="267"/>
      <c r="R218" s="267"/>
      <c r="S218" s="267"/>
      <c r="T218" s="267"/>
      <c r="U218" s="267"/>
    </row>
    <row r="219" spans="1:21">
      <c r="A219" s="73"/>
      <c r="B219" s="73"/>
      <c r="C219" s="73"/>
      <c r="D219" s="73"/>
      <c r="E219" s="73"/>
      <c r="F219" s="73"/>
      <c r="G219" s="73"/>
      <c r="H219" s="73"/>
      <c r="I219" s="73"/>
      <c r="J219" s="73"/>
      <c r="K219" s="73"/>
      <c r="L219" s="267"/>
      <c r="M219" s="267"/>
      <c r="N219" s="267"/>
      <c r="O219" s="267"/>
      <c r="P219" s="267"/>
      <c r="Q219" s="267"/>
      <c r="R219" s="267"/>
      <c r="S219" s="267"/>
      <c r="T219" s="267"/>
      <c r="U219" s="267"/>
    </row>
    <row r="220" spans="1:21">
      <c r="A220" s="73"/>
      <c r="B220" s="73"/>
      <c r="C220" s="73"/>
      <c r="D220" s="73"/>
      <c r="E220" s="73"/>
      <c r="F220" s="73"/>
      <c r="G220" s="73"/>
      <c r="H220" s="73"/>
      <c r="I220" s="73"/>
      <c r="J220" s="73"/>
      <c r="K220" s="73"/>
      <c r="L220" s="267"/>
      <c r="M220" s="267"/>
      <c r="N220" s="267"/>
      <c r="O220" s="267"/>
      <c r="P220" s="267"/>
      <c r="Q220" s="267"/>
      <c r="R220" s="267"/>
      <c r="S220" s="267"/>
      <c r="T220" s="267"/>
      <c r="U220" s="267"/>
    </row>
    <row r="221" spans="1:21">
      <c r="A221" s="73"/>
      <c r="B221" s="73"/>
      <c r="C221" s="73"/>
      <c r="D221" s="73"/>
      <c r="E221" s="73"/>
      <c r="F221" s="73"/>
      <c r="G221" s="73"/>
      <c r="H221" s="73"/>
      <c r="I221" s="73"/>
      <c r="J221" s="73"/>
      <c r="K221" s="73"/>
      <c r="L221" s="267"/>
      <c r="M221" s="267"/>
      <c r="N221" s="267"/>
      <c r="O221" s="267"/>
      <c r="P221" s="267"/>
      <c r="Q221" s="267"/>
      <c r="R221" s="267"/>
      <c r="S221" s="267"/>
      <c r="T221" s="267"/>
      <c r="U221" s="267"/>
    </row>
    <row r="222" spans="1:21">
      <c r="A222" s="73"/>
      <c r="B222" s="73"/>
      <c r="C222" s="73"/>
      <c r="D222" s="73"/>
      <c r="E222" s="73"/>
      <c r="F222" s="73"/>
      <c r="G222" s="73"/>
      <c r="H222" s="73"/>
      <c r="I222" s="73"/>
      <c r="J222" s="73"/>
      <c r="K222" s="73"/>
      <c r="L222" s="267"/>
      <c r="M222" s="267"/>
      <c r="N222" s="267"/>
      <c r="O222" s="267"/>
      <c r="P222" s="267"/>
      <c r="Q222" s="267"/>
      <c r="R222" s="267"/>
      <c r="S222" s="267"/>
      <c r="T222" s="267"/>
      <c r="U222" s="267"/>
    </row>
    <row r="223" spans="1:21">
      <c r="A223" s="73"/>
      <c r="B223" s="73"/>
      <c r="C223" s="73"/>
      <c r="D223" s="73"/>
      <c r="E223" s="73"/>
      <c r="F223" s="73"/>
      <c r="G223" s="73"/>
      <c r="H223" s="73"/>
      <c r="I223" s="73"/>
      <c r="J223" s="73"/>
      <c r="K223" s="73"/>
      <c r="L223" s="267"/>
      <c r="M223" s="267"/>
      <c r="N223" s="267"/>
      <c r="O223" s="267"/>
      <c r="P223" s="267"/>
      <c r="Q223" s="267"/>
      <c r="R223" s="267"/>
      <c r="S223" s="267"/>
      <c r="T223" s="267"/>
      <c r="U223" s="267"/>
    </row>
    <row r="224" spans="1:21">
      <c r="A224" s="73"/>
      <c r="B224" s="73"/>
      <c r="C224" s="73"/>
      <c r="D224" s="73"/>
      <c r="E224" s="73"/>
      <c r="F224" s="73"/>
      <c r="G224" s="73"/>
      <c r="H224" s="73"/>
      <c r="I224" s="73"/>
      <c r="J224" s="73"/>
      <c r="K224" s="73"/>
      <c r="L224" s="267"/>
      <c r="M224" s="267"/>
      <c r="N224" s="267"/>
      <c r="O224" s="267"/>
      <c r="P224" s="267"/>
      <c r="Q224" s="267"/>
      <c r="R224" s="267"/>
      <c r="S224" s="267"/>
      <c r="T224" s="267"/>
      <c r="U224" s="267"/>
    </row>
    <row r="225" spans="1:21">
      <c r="A225" s="73"/>
      <c r="B225" s="73"/>
      <c r="C225" s="73"/>
      <c r="D225" s="73"/>
      <c r="E225" s="73"/>
      <c r="F225" s="73"/>
      <c r="G225" s="73"/>
      <c r="H225" s="73"/>
      <c r="I225" s="73"/>
      <c r="J225" s="73"/>
      <c r="K225" s="73"/>
      <c r="L225" s="267"/>
      <c r="M225" s="267"/>
      <c r="N225" s="267"/>
      <c r="O225" s="267"/>
      <c r="P225" s="267"/>
      <c r="Q225" s="267"/>
      <c r="R225" s="267"/>
      <c r="S225" s="267"/>
      <c r="T225" s="267"/>
      <c r="U225" s="267"/>
    </row>
    <row r="226" spans="1:21">
      <c r="A226" s="73"/>
      <c r="B226" s="73"/>
      <c r="C226" s="73"/>
      <c r="D226" s="73"/>
      <c r="E226" s="73"/>
      <c r="F226" s="73"/>
      <c r="G226" s="73"/>
      <c r="H226" s="73"/>
      <c r="I226" s="73"/>
      <c r="J226" s="73"/>
      <c r="K226" s="73"/>
      <c r="L226" s="267"/>
      <c r="M226" s="267"/>
      <c r="N226" s="267"/>
      <c r="O226" s="267"/>
      <c r="P226" s="267"/>
      <c r="Q226" s="267"/>
      <c r="R226" s="267"/>
      <c r="S226" s="267"/>
      <c r="T226" s="267"/>
      <c r="U226" s="267"/>
    </row>
    <row r="227" spans="1:21">
      <c r="A227" s="73"/>
      <c r="B227" s="73"/>
      <c r="C227" s="73"/>
      <c r="D227" s="73"/>
      <c r="E227" s="73"/>
      <c r="F227" s="73"/>
      <c r="G227" s="73"/>
      <c r="H227" s="73"/>
      <c r="I227" s="73"/>
      <c r="J227" s="73"/>
      <c r="K227" s="73"/>
      <c r="L227" s="267"/>
      <c r="M227" s="267"/>
      <c r="N227" s="267"/>
      <c r="O227" s="267"/>
      <c r="P227" s="267"/>
      <c r="Q227" s="267"/>
      <c r="R227" s="267"/>
      <c r="S227" s="267"/>
      <c r="T227" s="267"/>
      <c r="U227" s="267"/>
    </row>
    <row r="228" spans="1:21">
      <c r="A228" s="73"/>
      <c r="B228" s="73"/>
      <c r="C228" s="73"/>
      <c r="D228" s="73"/>
      <c r="E228" s="73"/>
      <c r="F228" s="73"/>
      <c r="G228" s="73"/>
      <c r="H228" s="73"/>
      <c r="I228" s="73"/>
      <c r="J228" s="73"/>
      <c r="K228" s="73"/>
      <c r="L228" s="267"/>
      <c r="M228" s="267"/>
      <c r="N228" s="267"/>
      <c r="O228" s="267"/>
      <c r="P228" s="267"/>
      <c r="Q228" s="267"/>
      <c r="R228" s="267"/>
      <c r="S228" s="267"/>
      <c r="T228" s="267"/>
      <c r="U228" s="267"/>
    </row>
    <row r="229" spans="1:21">
      <c r="A229" s="73"/>
      <c r="B229" s="73"/>
      <c r="C229" s="73"/>
      <c r="D229" s="73"/>
      <c r="E229" s="73"/>
      <c r="F229" s="73"/>
      <c r="G229" s="73"/>
      <c r="H229" s="73"/>
      <c r="I229" s="73"/>
      <c r="J229" s="73"/>
      <c r="K229" s="73"/>
      <c r="L229" s="267"/>
      <c r="M229" s="267"/>
      <c r="N229" s="267"/>
      <c r="O229" s="267"/>
      <c r="P229" s="267"/>
      <c r="Q229" s="267"/>
      <c r="R229" s="267"/>
      <c r="S229" s="267"/>
      <c r="T229" s="267"/>
      <c r="U229" s="267"/>
    </row>
    <row r="230" spans="1:21">
      <c r="A230" s="73"/>
      <c r="B230" s="73"/>
      <c r="C230" s="73"/>
      <c r="D230" s="73"/>
      <c r="E230" s="73"/>
      <c r="F230" s="73"/>
      <c r="G230" s="73"/>
      <c r="H230" s="73"/>
      <c r="I230" s="73"/>
      <c r="J230" s="73"/>
      <c r="K230" s="73"/>
      <c r="L230" s="267"/>
      <c r="M230" s="267"/>
      <c r="N230" s="267"/>
      <c r="O230" s="267"/>
      <c r="P230" s="267"/>
      <c r="Q230" s="267"/>
      <c r="R230" s="267"/>
      <c r="S230" s="267"/>
      <c r="T230" s="267"/>
      <c r="U230" s="267"/>
    </row>
    <row r="231" spans="1:21">
      <c r="A231" s="73"/>
      <c r="B231" s="73"/>
      <c r="C231" s="73"/>
      <c r="D231" s="73"/>
      <c r="E231" s="73"/>
      <c r="F231" s="73"/>
      <c r="G231" s="73"/>
      <c r="H231" s="73"/>
      <c r="I231" s="73"/>
      <c r="J231" s="73"/>
      <c r="K231" s="73"/>
      <c r="L231" s="267"/>
      <c r="M231" s="267"/>
      <c r="N231" s="267"/>
      <c r="O231" s="267"/>
      <c r="P231" s="267"/>
      <c r="Q231" s="267"/>
      <c r="R231" s="267"/>
      <c r="S231" s="267"/>
      <c r="T231" s="267"/>
      <c r="U231" s="267"/>
    </row>
    <row r="232" spans="1:21">
      <c r="A232" s="73"/>
      <c r="B232" s="73"/>
      <c r="C232" s="73"/>
      <c r="D232" s="73"/>
      <c r="E232" s="73"/>
      <c r="F232" s="73"/>
      <c r="G232" s="73"/>
      <c r="H232" s="73"/>
      <c r="I232" s="73"/>
      <c r="J232" s="73"/>
      <c r="K232" s="73"/>
      <c r="L232" s="267"/>
      <c r="M232" s="267"/>
      <c r="N232" s="267"/>
      <c r="O232" s="267"/>
      <c r="P232" s="267"/>
      <c r="Q232" s="267"/>
      <c r="R232" s="267"/>
      <c r="S232" s="267"/>
      <c r="T232" s="267"/>
      <c r="U232" s="267"/>
    </row>
    <row r="233" spans="1:21">
      <c r="A233" s="73"/>
      <c r="B233" s="73"/>
      <c r="C233" s="73"/>
      <c r="D233" s="73"/>
      <c r="E233" s="73"/>
      <c r="F233" s="73"/>
      <c r="G233" s="73"/>
      <c r="H233" s="73"/>
      <c r="I233" s="73"/>
      <c r="J233" s="73"/>
      <c r="K233" s="73"/>
      <c r="L233" s="267"/>
      <c r="M233" s="267"/>
      <c r="N233" s="267"/>
      <c r="O233" s="267"/>
      <c r="P233" s="267"/>
      <c r="Q233" s="267"/>
      <c r="R233" s="267"/>
      <c r="S233" s="267"/>
      <c r="T233" s="267"/>
      <c r="U233" s="267"/>
    </row>
    <row r="234" spans="1:21">
      <c r="A234" s="73"/>
      <c r="B234" s="73"/>
      <c r="C234" s="73"/>
      <c r="D234" s="73"/>
      <c r="E234" s="73"/>
      <c r="F234" s="73"/>
      <c r="G234" s="73"/>
      <c r="H234" s="73"/>
      <c r="I234" s="73"/>
      <c r="J234" s="73"/>
      <c r="K234" s="73"/>
      <c r="L234" s="267"/>
      <c r="M234" s="267"/>
      <c r="N234" s="267"/>
      <c r="O234" s="267"/>
      <c r="P234" s="267"/>
      <c r="Q234" s="267"/>
      <c r="R234" s="267"/>
      <c r="S234" s="267"/>
      <c r="T234" s="267"/>
      <c r="U234" s="267"/>
    </row>
    <row r="235" spans="1:21">
      <c r="A235" s="73"/>
      <c r="B235" s="73"/>
      <c r="C235" s="73"/>
      <c r="D235" s="73"/>
      <c r="E235" s="73"/>
      <c r="F235" s="73"/>
      <c r="G235" s="73"/>
      <c r="H235" s="73"/>
      <c r="I235" s="73"/>
      <c r="J235" s="73"/>
      <c r="K235" s="73"/>
      <c r="L235" s="267"/>
      <c r="M235" s="267"/>
      <c r="N235" s="267"/>
      <c r="O235" s="267"/>
      <c r="P235" s="267"/>
      <c r="Q235" s="267"/>
      <c r="R235" s="267"/>
      <c r="S235" s="267"/>
      <c r="T235" s="267"/>
      <c r="U235" s="267"/>
    </row>
    <row r="236" spans="1:21">
      <c r="A236" s="73"/>
      <c r="B236" s="73"/>
      <c r="C236" s="73"/>
      <c r="D236" s="73"/>
      <c r="E236" s="73"/>
      <c r="F236" s="73"/>
      <c r="G236" s="73"/>
      <c r="H236" s="73"/>
      <c r="I236" s="73"/>
      <c r="J236" s="73"/>
      <c r="K236" s="73"/>
      <c r="L236" s="267"/>
      <c r="M236" s="267"/>
      <c r="N236" s="267"/>
      <c r="O236" s="267"/>
      <c r="P236" s="267"/>
      <c r="Q236" s="267"/>
      <c r="R236" s="267"/>
      <c r="S236" s="267"/>
      <c r="T236" s="267"/>
      <c r="U236" s="267"/>
    </row>
    <row r="237" spans="1:21">
      <c r="A237" s="73"/>
      <c r="B237" s="73"/>
      <c r="C237" s="73"/>
      <c r="D237" s="73"/>
      <c r="E237" s="73"/>
      <c r="F237" s="73"/>
      <c r="G237" s="73"/>
      <c r="H237" s="73"/>
      <c r="I237" s="73"/>
      <c r="J237" s="73"/>
      <c r="K237" s="73"/>
      <c r="L237" s="267"/>
      <c r="M237" s="267"/>
      <c r="N237" s="267"/>
      <c r="O237" s="267"/>
      <c r="P237" s="267"/>
      <c r="Q237" s="267"/>
      <c r="R237" s="267"/>
      <c r="S237" s="267"/>
      <c r="T237" s="267"/>
      <c r="U237" s="267"/>
    </row>
    <row r="238" spans="1:21">
      <c r="A238" s="73"/>
      <c r="B238" s="73"/>
      <c r="C238" s="73"/>
      <c r="D238" s="73"/>
      <c r="E238" s="73"/>
      <c r="F238" s="73"/>
      <c r="G238" s="73"/>
      <c r="H238" s="73"/>
      <c r="I238" s="73"/>
      <c r="J238" s="73"/>
      <c r="K238" s="73"/>
      <c r="L238" s="267"/>
      <c r="M238" s="267"/>
      <c r="N238" s="267"/>
      <c r="O238" s="267"/>
      <c r="P238" s="267"/>
      <c r="Q238" s="267"/>
      <c r="R238" s="267"/>
      <c r="S238" s="267"/>
      <c r="T238" s="267"/>
      <c r="U238" s="267"/>
    </row>
    <row r="239" spans="1:21">
      <c r="A239" s="73"/>
      <c r="B239" s="73"/>
      <c r="C239" s="73"/>
      <c r="D239" s="73"/>
      <c r="E239" s="73"/>
      <c r="F239" s="73"/>
      <c r="G239" s="73"/>
      <c r="H239" s="73"/>
      <c r="I239" s="73"/>
      <c r="J239" s="73"/>
      <c r="K239" s="73"/>
      <c r="L239" s="267"/>
      <c r="M239" s="267"/>
      <c r="N239" s="267"/>
      <c r="O239" s="267"/>
      <c r="P239" s="267"/>
      <c r="Q239" s="267"/>
      <c r="R239" s="267"/>
      <c r="S239" s="267"/>
      <c r="T239" s="267"/>
      <c r="U239" s="267"/>
    </row>
    <row r="240" spans="1:21">
      <c r="A240" s="73"/>
      <c r="B240" s="73"/>
      <c r="C240" s="73"/>
      <c r="D240" s="73"/>
      <c r="E240" s="73"/>
      <c r="F240" s="73"/>
      <c r="G240" s="73"/>
      <c r="H240" s="73"/>
      <c r="I240" s="73"/>
      <c r="J240" s="73"/>
      <c r="K240" s="73"/>
      <c r="L240" s="267"/>
      <c r="M240" s="267"/>
      <c r="N240" s="267"/>
      <c r="O240" s="267"/>
      <c r="P240" s="267"/>
      <c r="Q240" s="267"/>
      <c r="R240" s="267"/>
      <c r="S240" s="267"/>
      <c r="T240" s="267"/>
      <c r="U240" s="267"/>
    </row>
    <row r="241" spans="1:21">
      <c r="A241" s="73"/>
      <c r="B241" s="73"/>
      <c r="C241" s="73"/>
      <c r="D241" s="73"/>
      <c r="E241" s="73"/>
      <c r="F241" s="73"/>
      <c r="G241" s="73"/>
      <c r="H241" s="73"/>
      <c r="I241" s="73"/>
      <c r="J241" s="73"/>
      <c r="K241" s="73"/>
      <c r="L241" s="267"/>
      <c r="M241" s="267"/>
      <c r="N241" s="267"/>
      <c r="O241" s="267"/>
      <c r="P241" s="267"/>
      <c r="Q241" s="267"/>
      <c r="R241" s="267"/>
      <c r="S241" s="267"/>
      <c r="T241" s="267"/>
      <c r="U241" s="267"/>
    </row>
    <row r="242" spans="1:21">
      <c r="A242" s="73"/>
      <c r="B242" s="73"/>
      <c r="C242" s="73"/>
      <c r="D242" s="73"/>
      <c r="E242" s="73"/>
      <c r="F242" s="73"/>
      <c r="G242" s="73"/>
      <c r="H242" s="73"/>
      <c r="I242" s="73"/>
      <c r="J242" s="73"/>
      <c r="K242" s="73"/>
      <c r="L242" s="267"/>
      <c r="M242" s="267"/>
      <c r="N242" s="267"/>
      <c r="O242" s="267"/>
      <c r="P242" s="267"/>
      <c r="Q242" s="267"/>
      <c r="R242" s="267"/>
      <c r="S242" s="267"/>
      <c r="T242" s="267"/>
      <c r="U242" s="267"/>
    </row>
    <row r="243" spans="1:21">
      <c r="A243" s="73"/>
      <c r="B243" s="73"/>
      <c r="C243" s="73"/>
      <c r="D243" s="73"/>
      <c r="E243" s="73"/>
      <c r="F243" s="73"/>
      <c r="G243" s="73"/>
      <c r="H243" s="73"/>
      <c r="I243" s="73"/>
      <c r="J243" s="73"/>
      <c r="K243" s="73"/>
      <c r="L243" s="267"/>
      <c r="M243" s="267"/>
      <c r="N243" s="267"/>
      <c r="O243" s="267"/>
      <c r="P243" s="267"/>
      <c r="Q243" s="267"/>
      <c r="R243" s="267"/>
      <c r="S243" s="267"/>
      <c r="T243" s="267"/>
      <c r="U243" s="267"/>
    </row>
    <row r="244" spans="1:21">
      <c r="A244" s="73"/>
      <c r="B244" s="73"/>
      <c r="C244" s="73"/>
      <c r="D244" s="73"/>
      <c r="E244" s="73"/>
      <c r="F244" s="73"/>
      <c r="G244" s="73"/>
      <c r="H244" s="73"/>
      <c r="I244" s="73"/>
      <c r="J244" s="73"/>
      <c r="K244" s="73"/>
      <c r="L244" s="267"/>
      <c r="M244" s="267"/>
      <c r="N244" s="267"/>
      <c r="O244" s="267"/>
      <c r="P244" s="267"/>
      <c r="Q244" s="267"/>
      <c r="R244" s="267"/>
      <c r="S244" s="267"/>
      <c r="T244" s="267"/>
      <c r="U244" s="267"/>
    </row>
    <row r="245" spans="1:21">
      <c r="A245" s="73"/>
      <c r="B245" s="73"/>
      <c r="C245" s="73"/>
      <c r="D245" s="73"/>
      <c r="E245" s="73"/>
      <c r="F245" s="73"/>
      <c r="G245" s="73"/>
      <c r="H245" s="73"/>
      <c r="I245" s="73"/>
      <c r="J245" s="73"/>
      <c r="K245" s="73"/>
      <c r="L245" s="267"/>
      <c r="M245" s="267"/>
      <c r="N245" s="267"/>
      <c r="O245" s="267"/>
      <c r="P245" s="267"/>
      <c r="Q245" s="267"/>
      <c r="R245" s="267"/>
      <c r="S245" s="267"/>
      <c r="T245" s="267"/>
      <c r="U245" s="267"/>
    </row>
    <row r="246" spans="1:21">
      <c r="A246" s="73"/>
      <c r="B246" s="73"/>
      <c r="C246" s="73"/>
      <c r="D246" s="73"/>
      <c r="E246" s="73"/>
      <c r="F246" s="73"/>
      <c r="G246" s="73"/>
      <c r="H246" s="73"/>
      <c r="I246" s="73"/>
      <c r="J246" s="73"/>
      <c r="K246" s="73"/>
      <c r="L246" s="267"/>
      <c r="M246" s="267"/>
      <c r="N246" s="267"/>
      <c r="O246" s="267"/>
      <c r="P246" s="267"/>
      <c r="Q246" s="267"/>
      <c r="R246" s="267"/>
      <c r="S246" s="267"/>
      <c r="T246" s="267"/>
      <c r="U246" s="267"/>
    </row>
    <row r="247" spans="1:21">
      <c r="A247" s="73"/>
      <c r="B247" s="73"/>
      <c r="C247" s="73"/>
      <c r="D247" s="73"/>
      <c r="E247" s="73"/>
      <c r="F247" s="73"/>
      <c r="G247" s="73"/>
      <c r="H247" s="73"/>
      <c r="I247" s="73"/>
      <c r="J247" s="73"/>
      <c r="K247" s="73"/>
      <c r="L247" s="267"/>
      <c r="M247" s="267"/>
      <c r="N247" s="267"/>
      <c r="O247" s="267"/>
      <c r="P247" s="267"/>
      <c r="Q247" s="267"/>
      <c r="R247" s="267"/>
      <c r="S247" s="267"/>
      <c r="T247" s="267"/>
      <c r="U247" s="267"/>
    </row>
    <row r="248" spans="1:21">
      <c r="A248" s="73"/>
      <c r="B248" s="73"/>
      <c r="C248" s="73"/>
      <c r="D248" s="73"/>
      <c r="E248" s="73"/>
      <c r="F248" s="73"/>
      <c r="G248" s="73"/>
      <c r="H248" s="73"/>
      <c r="I248" s="73"/>
      <c r="J248" s="73"/>
      <c r="K248" s="73"/>
      <c r="L248" s="267"/>
      <c r="M248" s="267"/>
      <c r="N248" s="267"/>
      <c r="O248" s="267"/>
      <c r="P248" s="267"/>
      <c r="Q248" s="267"/>
      <c r="R248" s="267"/>
      <c r="S248" s="267"/>
      <c r="T248" s="267"/>
      <c r="U248" s="267"/>
    </row>
    <row r="249" spans="1:21">
      <c r="A249" s="73"/>
      <c r="B249" s="73"/>
      <c r="C249" s="73"/>
      <c r="D249" s="73"/>
      <c r="E249" s="73"/>
      <c r="F249" s="73"/>
      <c r="G249" s="73"/>
      <c r="H249" s="73"/>
      <c r="I249" s="73"/>
      <c r="J249" s="73"/>
      <c r="K249" s="73"/>
      <c r="L249" s="267"/>
      <c r="M249" s="267"/>
      <c r="N249" s="267"/>
      <c r="O249" s="267"/>
      <c r="P249" s="267"/>
      <c r="Q249" s="267"/>
      <c r="R249" s="267"/>
      <c r="S249" s="267"/>
      <c r="T249" s="267"/>
      <c r="U249" s="267"/>
    </row>
    <row r="250" spans="1:21">
      <c r="A250" s="73"/>
      <c r="B250" s="73"/>
      <c r="C250" s="73"/>
      <c r="D250" s="73"/>
      <c r="E250" s="73"/>
      <c r="F250" s="73"/>
      <c r="G250" s="73"/>
      <c r="H250" s="73"/>
      <c r="I250" s="73"/>
      <c r="J250" s="73"/>
      <c r="K250" s="73"/>
      <c r="L250" s="267"/>
      <c r="M250" s="267"/>
      <c r="N250" s="267"/>
      <c r="O250" s="267"/>
      <c r="P250" s="267"/>
      <c r="Q250" s="267"/>
      <c r="R250" s="267"/>
      <c r="S250" s="267"/>
      <c r="T250" s="267"/>
      <c r="U250" s="267"/>
    </row>
    <row r="251" spans="1:21">
      <c r="A251" s="73"/>
      <c r="B251" s="73"/>
      <c r="C251" s="73"/>
      <c r="D251" s="73"/>
      <c r="E251" s="73"/>
      <c r="F251" s="73"/>
      <c r="G251" s="73"/>
      <c r="H251" s="73"/>
      <c r="I251" s="73"/>
      <c r="J251" s="73"/>
      <c r="K251" s="73"/>
      <c r="L251" s="267"/>
      <c r="M251" s="267"/>
      <c r="N251" s="267"/>
      <c r="O251" s="267"/>
      <c r="P251" s="267"/>
      <c r="Q251" s="267"/>
      <c r="R251" s="267"/>
      <c r="S251" s="267"/>
      <c r="T251" s="267"/>
      <c r="U251" s="267"/>
    </row>
    <row r="252" spans="1:21">
      <c r="A252" s="73"/>
      <c r="B252" s="73"/>
      <c r="C252" s="73"/>
      <c r="D252" s="73"/>
      <c r="E252" s="73"/>
      <c r="F252" s="73"/>
      <c r="G252" s="73"/>
      <c r="H252" s="73"/>
      <c r="I252" s="73"/>
      <c r="J252" s="73"/>
      <c r="K252" s="73"/>
      <c r="L252" s="267"/>
      <c r="M252" s="267"/>
      <c r="N252" s="267"/>
      <c r="O252" s="267"/>
      <c r="P252" s="267"/>
      <c r="Q252" s="267"/>
      <c r="R252" s="267"/>
      <c r="S252" s="267"/>
      <c r="T252" s="267"/>
      <c r="U252" s="267"/>
    </row>
    <row r="253" spans="1:21">
      <c r="A253" s="73"/>
      <c r="B253" s="73"/>
      <c r="C253" s="73"/>
      <c r="D253" s="73"/>
      <c r="E253" s="73"/>
      <c r="F253" s="73"/>
      <c r="G253" s="73"/>
      <c r="H253" s="73"/>
      <c r="I253" s="73"/>
      <c r="J253" s="73"/>
      <c r="K253" s="73"/>
      <c r="L253" s="267"/>
      <c r="M253" s="267"/>
      <c r="N253" s="267"/>
      <c r="O253" s="267"/>
      <c r="P253" s="267"/>
      <c r="Q253" s="267"/>
      <c r="R253" s="267"/>
      <c r="S253" s="267"/>
      <c r="T253" s="267"/>
      <c r="U253" s="267"/>
    </row>
    <row r="254" spans="1:21">
      <c r="A254" s="73"/>
      <c r="B254" s="73"/>
      <c r="C254" s="73"/>
      <c r="D254" s="73"/>
      <c r="E254" s="73"/>
      <c r="F254" s="73"/>
      <c r="G254" s="73"/>
      <c r="H254" s="73"/>
      <c r="I254" s="73"/>
      <c r="J254" s="73"/>
      <c r="K254" s="73"/>
      <c r="L254" s="267"/>
      <c r="M254" s="267"/>
      <c r="N254" s="267"/>
      <c r="O254" s="267"/>
      <c r="P254" s="267"/>
      <c r="Q254" s="267"/>
      <c r="R254" s="267"/>
      <c r="S254" s="267"/>
      <c r="T254" s="267"/>
      <c r="U254" s="267"/>
    </row>
    <row r="255" spans="1:21">
      <c r="A255" s="73"/>
      <c r="B255" s="73"/>
      <c r="C255" s="73"/>
      <c r="D255" s="73"/>
      <c r="E255" s="73"/>
      <c r="F255" s="73"/>
      <c r="G255" s="73"/>
      <c r="H255" s="73"/>
      <c r="I255" s="73"/>
      <c r="J255" s="73"/>
      <c r="K255" s="73"/>
      <c r="L255" s="267"/>
      <c r="M255" s="267"/>
      <c r="N255" s="267"/>
      <c r="O255" s="267"/>
      <c r="P255" s="267"/>
      <c r="Q255" s="267"/>
      <c r="R255" s="267"/>
      <c r="S255" s="267"/>
      <c r="T255" s="267"/>
      <c r="U255" s="267"/>
    </row>
    <row r="256" spans="1:21">
      <c r="A256" s="73"/>
      <c r="B256" s="73"/>
      <c r="C256" s="73"/>
      <c r="D256" s="73"/>
      <c r="E256" s="73"/>
      <c r="F256" s="73"/>
      <c r="G256" s="73"/>
      <c r="H256" s="73"/>
      <c r="I256" s="73"/>
      <c r="J256" s="73"/>
      <c r="K256" s="73"/>
      <c r="L256" s="267"/>
      <c r="M256" s="267"/>
      <c r="N256" s="267"/>
      <c r="O256" s="267"/>
      <c r="P256" s="267"/>
      <c r="Q256" s="267"/>
      <c r="R256" s="267"/>
      <c r="S256" s="267"/>
      <c r="T256" s="267"/>
      <c r="U256" s="267"/>
    </row>
    <row r="257" spans="1:21">
      <c r="A257" s="73"/>
      <c r="B257" s="73"/>
      <c r="C257" s="73"/>
      <c r="D257" s="73"/>
      <c r="E257" s="73"/>
      <c r="F257" s="73"/>
      <c r="G257" s="73"/>
      <c r="H257" s="73"/>
      <c r="I257" s="73"/>
      <c r="J257" s="73"/>
      <c r="K257" s="73"/>
      <c r="L257" s="267"/>
      <c r="M257" s="267"/>
      <c r="N257" s="267"/>
      <c r="O257" s="267"/>
      <c r="P257" s="267"/>
      <c r="Q257" s="267"/>
      <c r="R257" s="267"/>
      <c r="S257" s="267"/>
      <c r="T257" s="267"/>
      <c r="U257" s="267"/>
    </row>
    <row r="258" spans="1:21">
      <c r="A258" s="267"/>
      <c r="B258" s="267"/>
      <c r="C258" s="267"/>
      <c r="D258" s="267"/>
      <c r="E258" s="267"/>
      <c r="F258" s="267"/>
      <c r="G258" s="267"/>
      <c r="H258" s="267"/>
      <c r="I258" s="267"/>
      <c r="J258" s="267"/>
      <c r="K258" s="267"/>
      <c r="L258" s="267"/>
      <c r="M258" s="267"/>
      <c r="N258" s="267"/>
      <c r="O258" s="267"/>
      <c r="P258" s="267"/>
      <c r="Q258" s="267"/>
      <c r="R258" s="267"/>
      <c r="S258" s="267"/>
      <c r="T258" s="267"/>
      <c r="U258" s="267"/>
    </row>
    <row r="259" spans="1:21">
      <c r="A259" s="267"/>
      <c r="B259" s="267"/>
      <c r="C259" s="267"/>
      <c r="D259" s="267"/>
      <c r="E259" s="267"/>
      <c r="F259" s="267"/>
      <c r="G259" s="267"/>
      <c r="H259" s="267"/>
      <c r="I259" s="267"/>
      <c r="J259" s="267"/>
      <c r="K259" s="267"/>
      <c r="L259" s="267"/>
      <c r="M259" s="267"/>
      <c r="N259" s="267"/>
      <c r="O259" s="267"/>
      <c r="P259" s="267"/>
      <c r="Q259" s="267"/>
      <c r="R259" s="267"/>
      <c r="S259" s="267"/>
      <c r="T259" s="267"/>
      <c r="U259" s="267"/>
    </row>
    <row r="260" spans="1:21">
      <c r="A260" s="267"/>
      <c r="B260" s="267"/>
      <c r="C260" s="267"/>
      <c r="D260" s="267"/>
      <c r="E260" s="267"/>
      <c r="F260" s="267"/>
      <c r="G260" s="267"/>
      <c r="H260" s="267"/>
      <c r="I260" s="267"/>
      <c r="J260" s="267"/>
      <c r="K260" s="267"/>
      <c r="L260" s="267"/>
      <c r="M260" s="267"/>
      <c r="N260" s="267"/>
      <c r="O260" s="267"/>
      <c r="P260" s="267"/>
      <c r="Q260" s="267"/>
      <c r="R260" s="267"/>
      <c r="S260" s="267"/>
      <c r="T260" s="267"/>
      <c r="U260" s="267"/>
    </row>
    <row r="261" spans="1:21">
      <c r="A261" s="267"/>
      <c r="B261" s="267"/>
      <c r="C261" s="267"/>
      <c r="D261" s="267"/>
      <c r="E261" s="267"/>
      <c r="F261" s="267"/>
      <c r="G261" s="267"/>
      <c r="H261" s="267"/>
      <c r="I261" s="267"/>
      <c r="J261" s="267"/>
      <c r="K261" s="267"/>
      <c r="L261" s="267"/>
      <c r="M261" s="267"/>
      <c r="N261" s="267"/>
      <c r="O261" s="267"/>
      <c r="P261" s="267"/>
      <c r="Q261" s="267"/>
      <c r="R261" s="267"/>
      <c r="S261" s="267"/>
      <c r="T261" s="267"/>
      <c r="U261" s="267"/>
    </row>
    <row r="262" spans="1:21">
      <c r="A262" s="267"/>
      <c r="B262" s="267"/>
      <c r="C262" s="267"/>
      <c r="D262" s="267"/>
      <c r="E262" s="267"/>
      <c r="F262" s="267"/>
      <c r="G262" s="267"/>
      <c r="H262" s="267"/>
      <c r="I262" s="267"/>
      <c r="J262" s="267"/>
      <c r="K262" s="267"/>
      <c r="L262" s="267"/>
      <c r="M262" s="267"/>
      <c r="N262" s="267"/>
      <c r="O262" s="267"/>
      <c r="P262" s="267"/>
      <c r="Q262" s="267"/>
      <c r="R262" s="267"/>
      <c r="S262" s="267"/>
      <c r="T262" s="267"/>
      <c r="U262" s="267"/>
    </row>
    <row r="263" spans="1:21">
      <c r="A263" s="267"/>
      <c r="B263" s="267"/>
      <c r="C263" s="267"/>
      <c r="D263" s="267"/>
      <c r="E263" s="267"/>
      <c r="F263" s="267"/>
      <c r="G263" s="267"/>
      <c r="H263" s="267"/>
      <c r="I263" s="267"/>
      <c r="J263" s="267"/>
      <c r="K263" s="267"/>
      <c r="L263" s="267"/>
      <c r="M263" s="267"/>
      <c r="N263" s="267"/>
      <c r="O263" s="267"/>
      <c r="P263" s="267"/>
      <c r="Q263" s="267"/>
      <c r="R263" s="267"/>
      <c r="S263" s="267"/>
      <c r="T263" s="267"/>
      <c r="U263" s="267"/>
    </row>
    <row r="264" spans="1:21">
      <c r="A264" s="267"/>
      <c r="B264" s="267"/>
      <c r="C264" s="267"/>
      <c r="D264" s="267"/>
      <c r="E264" s="267"/>
      <c r="F264" s="267"/>
      <c r="G264" s="267"/>
      <c r="H264" s="267"/>
      <c r="I264" s="267"/>
      <c r="J264" s="267"/>
      <c r="K264" s="267"/>
      <c r="L264" s="267"/>
      <c r="M264" s="267"/>
      <c r="N264" s="267"/>
      <c r="O264" s="267"/>
      <c r="P264" s="267"/>
      <c r="Q264" s="267"/>
      <c r="R264" s="267"/>
      <c r="S264" s="267"/>
      <c r="T264" s="267"/>
      <c r="U264" s="267"/>
    </row>
    <row r="265" spans="1:21">
      <c r="A265" s="267"/>
      <c r="B265" s="267"/>
      <c r="C265" s="267"/>
      <c r="D265" s="267"/>
      <c r="E265" s="267"/>
      <c r="F265" s="267"/>
      <c r="G265" s="267"/>
      <c r="H265" s="267"/>
      <c r="I265" s="267"/>
      <c r="J265" s="267"/>
      <c r="K265" s="267"/>
      <c r="L265" s="267"/>
      <c r="M265" s="267"/>
      <c r="N265" s="267"/>
      <c r="O265" s="267"/>
      <c r="P265" s="267"/>
      <c r="Q265" s="267"/>
      <c r="R265" s="267"/>
      <c r="S265" s="267"/>
      <c r="T265" s="267"/>
      <c r="U265" s="267"/>
    </row>
    <row r="266" spans="1:21">
      <c r="A266" s="267"/>
      <c r="B266" s="267"/>
      <c r="C266" s="267"/>
      <c r="D266" s="267"/>
      <c r="E266" s="267"/>
      <c r="F266" s="267"/>
      <c r="G266" s="267"/>
      <c r="H266" s="267"/>
      <c r="I266" s="267"/>
      <c r="J266" s="267"/>
      <c r="K266" s="267"/>
      <c r="L266" s="267"/>
      <c r="M266" s="267"/>
      <c r="N266" s="267"/>
      <c r="O266" s="267"/>
      <c r="P266" s="267"/>
      <c r="Q266" s="267"/>
      <c r="R266" s="267"/>
      <c r="S266" s="267"/>
      <c r="T266" s="267"/>
      <c r="U266" s="267"/>
    </row>
    <row r="267" spans="1:21">
      <c r="A267" s="267"/>
      <c r="B267" s="267"/>
      <c r="C267" s="267"/>
      <c r="D267" s="267"/>
      <c r="E267" s="267"/>
      <c r="F267" s="267"/>
      <c r="G267" s="267"/>
      <c r="H267" s="267"/>
      <c r="I267" s="267"/>
      <c r="J267" s="267"/>
      <c r="K267" s="267"/>
      <c r="L267" s="267"/>
      <c r="M267" s="267"/>
      <c r="N267" s="267"/>
      <c r="O267" s="267"/>
      <c r="P267" s="267"/>
      <c r="Q267" s="267"/>
      <c r="R267" s="267"/>
      <c r="S267" s="267"/>
      <c r="T267" s="267"/>
      <c r="U267" s="267"/>
    </row>
    <row r="268" spans="1:21">
      <c r="A268" s="267"/>
      <c r="B268" s="267"/>
      <c r="C268" s="267"/>
      <c r="D268" s="267"/>
      <c r="E268" s="267"/>
      <c r="F268" s="267"/>
      <c r="G268" s="267"/>
      <c r="H268" s="267"/>
      <c r="I268" s="267"/>
      <c r="J268" s="267"/>
      <c r="K268" s="267"/>
      <c r="L268" s="267"/>
      <c r="M268" s="267"/>
      <c r="N268" s="267"/>
      <c r="O268" s="267"/>
      <c r="P268" s="267"/>
      <c r="Q268" s="267"/>
      <c r="R268" s="267"/>
      <c r="S268" s="267"/>
      <c r="T268" s="267"/>
      <c r="U268" s="267"/>
    </row>
    <row r="269" spans="1:21">
      <c r="A269" s="267"/>
      <c r="B269" s="267"/>
      <c r="C269" s="267"/>
      <c r="D269" s="267"/>
      <c r="E269" s="267"/>
      <c r="F269" s="267"/>
      <c r="G269" s="267"/>
      <c r="H269" s="267"/>
      <c r="I269" s="267"/>
      <c r="J269" s="267"/>
      <c r="K269" s="267"/>
      <c r="L269" s="267"/>
      <c r="M269" s="267"/>
      <c r="N269" s="267"/>
      <c r="O269" s="267"/>
      <c r="P269" s="267"/>
      <c r="Q269" s="267"/>
      <c r="R269" s="267"/>
      <c r="S269" s="267"/>
      <c r="T269" s="267"/>
      <c r="U269" s="267"/>
    </row>
    <row r="270" spans="1:21">
      <c r="A270" s="267"/>
      <c r="B270" s="267"/>
      <c r="C270" s="267"/>
      <c r="D270" s="267"/>
      <c r="E270" s="267"/>
      <c r="F270" s="267"/>
      <c r="G270" s="267"/>
      <c r="H270" s="267"/>
      <c r="I270" s="267"/>
      <c r="J270" s="267"/>
      <c r="K270" s="267"/>
      <c r="L270" s="267"/>
      <c r="M270" s="267"/>
      <c r="N270" s="267"/>
      <c r="O270" s="267"/>
      <c r="P270" s="267"/>
      <c r="Q270" s="267"/>
      <c r="R270" s="267"/>
      <c r="S270" s="267"/>
      <c r="T270" s="267"/>
      <c r="U270" s="267"/>
    </row>
    <row r="271" spans="1:21">
      <c r="A271" s="267"/>
      <c r="B271" s="267"/>
      <c r="C271" s="267"/>
      <c r="D271" s="267"/>
      <c r="E271" s="267"/>
      <c r="F271" s="267"/>
      <c r="G271" s="267"/>
      <c r="H271" s="267"/>
      <c r="I271" s="267"/>
      <c r="J271" s="267"/>
      <c r="K271" s="267"/>
      <c r="L271" s="267"/>
      <c r="M271" s="267"/>
      <c r="N271" s="267"/>
      <c r="O271" s="267"/>
      <c r="P271" s="267"/>
      <c r="Q271" s="267"/>
      <c r="R271" s="267"/>
      <c r="S271" s="267"/>
      <c r="T271" s="267"/>
      <c r="U271" s="267"/>
    </row>
    <row r="272" spans="1:21">
      <c r="A272" s="267"/>
      <c r="B272" s="267"/>
      <c r="C272" s="267"/>
      <c r="D272" s="267"/>
      <c r="E272" s="267"/>
      <c r="F272" s="267"/>
      <c r="G272" s="267"/>
      <c r="H272" s="267"/>
      <c r="I272" s="267"/>
      <c r="J272" s="267"/>
      <c r="K272" s="267"/>
      <c r="L272" s="267"/>
      <c r="M272" s="267"/>
      <c r="N272" s="267"/>
      <c r="O272" s="267"/>
      <c r="P272" s="267"/>
      <c r="Q272" s="267"/>
      <c r="R272" s="267"/>
      <c r="S272" s="267"/>
      <c r="T272" s="267"/>
      <c r="U272" s="267"/>
    </row>
    <row r="273" spans="1:21">
      <c r="A273" s="267"/>
      <c r="B273" s="267"/>
      <c r="C273" s="267"/>
      <c r="D273" s="267"/>
      <c r="E273" s="267"/>
      <c r="F273" s="267"/>
      <c r="G273" s="267"/>
      <c r="H273" s="267"/>
      <c r="I273" s="267"/>
      <c r="J273" s="267"/>
      <c r="K273" s="267"/>
      <c r="L273" s="267"/>
      <c r="M273" s="267"/>
      <c r="N273" s="267"/>
      <c r="O273" s="267"/>
      <c r="P273" s="267"/>
      <c r="Q273" s="267"/>
      <c r="R273" s="267"/>
      <c r="S273" s="267"/>
      <c r="T273" s="267"/>
      <c r="U273" s="267"/>
    </row>
    <row r="274" spans="1:21">
      <c r="A274" s="267"/>
      <c r="B274" s="267"/>
      <c r="C274" s="267"/>
      <c r="D274" s="267"/>
      <c r="E274" s="267"/>
      <c r="F274" s="267"/>
      <c r="G274" s="267"/>
      <c r="H274" s="267"/>
      <c r="I274" s="267"/>
      <c r="J274" s="267"/>
      <c r="K274" s="267"/>
      <c r="L274" s="267"/>
      <c r="M274" s="267"/>
      <c r="N274" s="267"/>
      <c r="O274" s="267"/>
      <c r="P274" s="267"/>
      <c r="Q274" s="267"/>
      <c r="R274" s="267"/>
      <c r="S274" s="267"/>
      <c r="T274" s="267"/>
      <c r="U274" s="267"/>
    </row>
    <row r="275" spans="1:21">
      <c r="A275" s="267"/>
      <c r="B275" s="267"/>
      <c r="C275" s="267"/>
      <c r="D275" s="267"/>
      <c r="E275" s="267"/>
      <c r="F275" s="267"/>
      <c r="G275" s="267"/>
      <c r="H275" s="267"/>
      <c r="I275" s="267"/>
      <c r="J275" s="267"/>
      <c r="K275" s="267"/>
      <c r="L275" s="267"/>
      <c r="M275" s="267"/>
      <c r="N275" s="267"/>
      <c r="O275" s="267"/>
      <c r="P275" s="267"/>
      <c r="Q275" s="267"/>
      <c r="R275" s="267"/>
      <c r="S275" s="267"/>
      <c r="T275" s="267"/>
      <c r="U275" s="267"/>
    </row>
    <row r="276" spans="1:21">
      <c r="A276" s="267"/>
      <c r="B276" s="267"/>
      <c r="C276" s="267"/>
      <c r="D276" s="267"/>
      <c r="E276" s="267"/>
      <c r="F276" s="267"/>
      <c r="G276" s="267"/>
      <c r="H276" s="267"/>
      <c r="I276" s="267"/>
      <c r="J276" s="267"/>
      <c r="K276" s="267"/>
      <c r="L276" s="267"/>
      <c r="M276" s="267"/>
      <c r="N276" s="267"/>
      <c r="O276" s="267"/>
      <c r="P276" s="267"/>
      <c r="Q276" s="267"/>
      <c r="R276" s="267"/>
      <c r="S276" s="267"/>
      <c r="T276" s="267"/>
      <c r="U276" s="267"/>
    </row>
    <row r="277" spans="1:21">
      <c r="A277" s="267"/>
      <c r="B277" s="267"/>
      <c r="C277" s="267"/>
      <c r="D277" s="267"/>
      <c r="E277" s="267"/>
      <c r="F277" s="267"/>
      <c r="G277" s="267"/>
      <c r="H277" s="267"/>
      <c r="I277" s="267"/>
      <c r="J277" s="267"/>
      <c r="K277" s="267"/>
      <c r="L277" s="267"/>
      <c r="M277" s="267"/>
      <c r="N277" s="267"/>
      <c r="O277" s="267"/>
      <c r="P277" s="267"/>
      <c r="Q277" s="267"/>
      <c r="R277" s="267"/>
      <c r="S277" s="267"/>
      <c r="T277" s="267"/>
      <c r="U277" s="267"/>
    </row>
    <row r="278" spans="1:21">
      <c r="A278" s="267"/>
      <c r="B278" s="267"/>
      <c r="C278" s="267"/>
      <c r="D278" s="267"/>
      <c r="E278" s="267"/>
      <c r="F278" s="267"/>
      <c r="G278" s="267"/>
      <c r="H278" s="267"/>
      <c r="I278" s="267"/>
      <c r="J278" s="267"/>
      <c r="K278" s="267"/>
      <c r="L278" s="267"/>
      <c r="M278" s="267"/>
      <c r="N278" s="267"/>
      <c r="O278" s="267"/>
      <c r="P278" s="267"/>
      <c r="Q278" s="267"/>
      <c r="R278" s="267"/>
      <c r="S278" s="267"/>
      <c r="T278" s="267"/>
      <c r="U278" s="267"/>
    </row>
    <row r="279" spans="1:21">
      <c r="A279" s="267"/>
      <c r="B279" s="267"/>
      <c r="C279" s="267"/>
      <c r="D279" s="267"/>
      <c r="E279" s="267"/>
      <c r="F279" s="267"/>
      <c r="G279" s="267"/>
      <c r="H279" s="267"/>
      <c r="I279" s="267"/>
      <c r="J279" s="267"/>
      <c r="K279" s="267"/>
      <c r="L279" s="267"/>
      <c r="M279" s="267"/>
      <c r="N279" s="267"/>
      <c r="O279" s="267"/>
      <c r="P279" s="267"/>
      <c r="Q279" s="267"/>
      <c r="R279" s="267"/>
      <c r="S279" s="267"/>
      <c r="T279" s="267"/>
      <c r="U279" s="267"/>
    </row>
    <row r="280" spans="1:21">
      <c r="A280" s="267"/>
      <c r="B280" s="267"/>
      <c r="C280" s="267"/>
      <c r="D280" s="267"/>
      <c r="E280" s="267"/>
      <c r="F280" s="267"/>
      <c r="G280" s="267"/>
      <c r="H280" s="267"/>
      <c r="I280" s="267"/>
      <c r="J280" s="267"/>
      <c r="K280" s="267"/>
      <c r="L280" s="267"/>
      <c r="M280" s="267"/>
      <c r="N280" s="267"/>
      <c r="O280" s="267"/>
      <c r="P280" s="267"/>
      <c r="Q280" s="267"/>
      <c r="R280" s="267"/>
      <c r="S280" s="267"/>
      <c r="T280" s="267"/>
      <c r="U280" s="267"/>
    </row>
    <row r="281" spans="1:21">
      <c r="A281" s="267"/>
      <c r="B281" s="267"/>
      <c r="C281" s="267"/>
      <c r="D281" s="267"/>
      <c r="E281" s="267"/>
      <c r="F281" s="267"/>
      <c r="G281" s="267"/>
      <c r="H281" s="267"/>
      <c r="I281" s="267"/>
      <c r="J281" s="267"/>
      <c r="K281" s="267"/>
      <c r="L281" s="267"/>
      <c r="M281" s="267"/>
      <c r="N281" s="267"/>
      <c r="O281" s="267"/>
      <c r="P281" s="267"/>
      <c r="Q281" s="267"/>
      <c r="R281" s="267"/>
      <c r="S281" s="267"/>
      <c r="T281" s="267"/>
      <c r="U281" s="267"/>
    </row>
    <row r="282" spans="1:21">
      <c r="A282" s="267"/>
      <c r="B282" s="267"/>
      <c r="C282" s="267"/>
      <c r="D282" s="267"/>
      <c r="E282" s="267"/>
      <c r="F282" s="267"/>
      <c r="G282" s="267"/>
      <c r="H282" s="267"/>
      <c r="I282" s="267"/>
      <c r="J282" s="267"/>
      <c r="K282" s="267"/>
      <c r="L282" s="267"/>
      <c r="M282" s="267"/>
      <c r="N282" s="267"/>
      <c r="O282" s="267"/>
      <c r="P282" s="267"/>
      <c r="Q282" s="267"/>
      <c r="R282" s="267"/>
      <c r="S282" s="267"/>
      <c r="T282" s="267"/>
      <c r="U282" s="267"/>
    </row>
    <row r="283" spans="1:21">
      <c r="A283" s="267"/>
      <c r="B283" s="267"/>
      <c r="C283" s="267"/>
      <c r="D283" s="267"/>
      <c r="E283" s="267"/>
      <c r="F283" s="267"/>
      <c r="G283" s="267"/>
      <c r="H283" s="267"/>
      <c r="I283" s="267"/>
      <c r="J283" s="267"/>
      <c r="K283" s="267"/>
      <c r="L283" s="267"/>
      <c r="M283" s="267"/>
      <c r="N283" s="267"/>
      <c r="O283" s="267"/>
      <c r="P283" s="267"/>
      <c r="Q283" s="267"/>
      <c r="R283" s="267"/>
      <c r="S283" s="267"/>
      <c r="T283" s="267"/>
      <c r="U283" s="267"/>
    </row>
    <row r="284" spans="1:21">
      <c r="A284" s="267"/>
      <c r="B284" s="267"/>
      <c r="C284" s="267"/>
      <c r="D284" s="267"/>
      <c r="E284" s="267"/>
      <c r="F284" s="267"/>
      <c r="G284" s="267"/>
      <c r="H284" s="267"/>
      <c r="I284" s="267"/>
      <c r="J284" s="267"/>
      <c r="K284" s="267"/>
      <c r="L284" s="267"/>
      <c r="M284" s="267"/>
      <c r="N284" s="267"/>
      <c r="O284" s="267"/>
      <c r="P284" s="267"/>
      <c r="Q284" s="267"/>
      <c r="R284" s="267"/>
      <c r="S284" s="267"/>
      <c r="T284" s="267"/>
      <c r="U284" s="267"/>
    </row>
    <row r="285" spans="1:21">
      <c r="A285" s="267"/>
      <c r="B285" s="267"/>
      <c r="C285" s="267"/>
      <c r="D285" s="267"/>
      <c r="E285" s="267"/>
      <c r="F285" s="267"/>
      <c r="G285" s="267"/>
      <c r="H285" s="267"/>
      <c r="I285" s="267"/>
      <c r="J285" s="267"/>
      <c r="K285" s="267"/>
      <c r="L285" s="267"/>
      <c r="M285" s="267"/>
      <c r="N285" s="267"/>
      <c r="O285" s="267"/>
      <c r="P285" s="267"/>
      <c r="Q285" s="267"/>
      <c r="R285" s="267"/>
      <c r="S285" s="267"/>
      <c r="T285" s="267"/>
      <c r="U285" s="267"/>
    </row>
    <row r="286" spans="1:21">
      <c r="A286" s="267"/>
      <c r="B286" s="267"/>
      <c r="C286" s="267"/>
      <c r="D286" s="267"/>
      <c r="E286" s="267"/>
      <c r="F286" s="267"/>
      <c r="G286" s="267"/>
      <c r="H286" s="267"/>
      <c r="I286" s="267"/>
      <c r="J286" s="267"/>
      <c r="K286" s="267"/>
      <c r="L286" s="267"/>
      <c r="M286" s="267"/>
      <c r="N286" s="267"/>
      <c r="O286" s="267"/>
      <c r="P286" s="267"/>
      <c r="Q286" s="267"/>
      <c r="R286" s="267"/>
      <c r="S286" s="267"/>
      <c r="T286" s="267"/>
      <c r="U286" s="267"/>
    </row>
    <row r="287" spans="1:21">
      <c r="A287" s="267"/>
      <c r="B287" s="267"/>
      <c r="C287" s="267"/>
      <c r="D287" s="267"/>
      <c r="E287" s="267"/>
      <c r="F287" s="267"/>
      <c r="G287" s="267"/>
      <c r="H287" s="267"/>
      <c r="I287" s="267"/>
      <c r="J287" s="267"/>
      <c r="K287" s="267"/>
      <c r="L287" s="267"/>
      <c r="M287" s="267"/>
      <c r="N287" s="267"/>
      <c r="O287" s="267"/>
      <c r="P287" s="267"/>
      <c r="Q287" s="267"/>
      <c r="R287" s="267"/>
      <c r="S287" s="267"/>
      <c r="T287" s="267"/>
      <c r="U287" s="267"/>
    </row>
    <row r="288" spans="1:21">
      <c r="A288" s="267"/>
      <c r="B288" s="267"/>
      <c r="C288" s="267"/>
      <c r="D288" s="267"/>
      <c r="E288" s="267"/>
      <c r="F288" s="267"/>
      <c r="G288" s="267"/>
      <c r="H288" s="267"/>
      <c r="I288" s="267"/>
      <c r="J288" s="267"/>
      <c r="K288" s="267"/>
      <c r="L288" s="267"/>
      <c r="M288" s="267"/>
      <c r="N288" s="267"/>
      <c r="O288" s="267"/>
      <c r="P288" s="267"/>
      <c r="Q288" s="267"/>
      <c r="R288" s="267"/>
      <c r="S288" s="267"/>
      <c r="T288" s="267"/>
      <c r="U288" s="267"/>
    </row>
    <row r="289" spans="1:21">
      <c r="A289" s="267"/>
      <c r="B289" s="267"/>
      <c r="C289" s="267"/>
      <c r="D289" s="267"/>
      <c r="E289" s="267"/>
      <c r="F289" s="267"/>
      <c r="G289" s="267"/>
      <c r="H289" s="267"/>
      <c r="I289" s="267"/>
      <c r="J289" s="267"/>
      <c r="K289" s="267"/>
      <c r="L289" s="267"/>
      <c r="M289" s="267"/>
      <c r="N289" s="267"/>
      <c r="O289" s="267"/>
      <c r="P289" s="267"/>
      <c r="Q289" s="267"/>
      <c r="R289" s="267"/>
      <c r="S289" s="267"/>
      <c r="T289" s="267"/>
      <c r="U289" s="267"/>
    </row>
    <row r="290" spans="1:21">
      <c r="A290" s="267"/>
      <c r="B290" s="267"/>
      <c r="C290" s="267"/>
      <c r="D290" s="267"/>
      <c r="E290" s="267"/>
      <c r="F290" s="267"/>
      <c r="G290" s="267"/>
      <c r="H290" s="267"/>
      <c r="I290" s="267"/>
      <c r="J290" s="267"/>
      <c r="K290" s="267"/>
      <c r="L290" s="267"/>
      <c r="M290" s="267"/>
      <c r="N290" s="267"/>
      <c r="O290" s="267"/>
      <c r="P290" s="267"/>
      <c r="Q290" s="267"/>
      <c r="R290" s="267"/>
      <c r="S290" s="267"/>
      <c r="T290" s="267"/>
      <c r="U290" s="267"/>
    </row>
    <row r="291" spans="1:21">
      <c r="A291" s="267"/>
      <c r="B291" s="267"/>
      <c r="C291" s="267"/>
      <c r="D291" s="267"/>
      <c r="E291" s="267"/>
      <c r="F291" s="267"/>
      <c r="G291" s="267"/>
      <c r="H291" s="267"/>
      <c r="I291" s="267"/>
      <c r="J291" s="267"/>
      <c r="K291" s="267"/>
      <c r="L291" s="267"/>
      <c r="M291" s="267"/>
      <c r="N291" s="267"/>
      <c r="O291" s="267"/>
      <c r="P291" s="267"/>
      <c r="Q291" s="267"/>
      <c r="R291" s="267"/>
      <c r="S291" s="267"/>
      <c r="T291" s="267"/>
      <c r="U291" s="267"/>
    </row>
    <row r="292" spans="1:21">
      <c r="A292" s="267"/>
      <c r="B292" s="267"/>
      <c r="C292" s="267"/>
      <c r="D292" s="267"/>
      <c r="E292" s="267"/>
      <c r="F292" s="267"/>
      <c r="G292" s="267"/>
      <c r="H292" s="267"/>
      <c r="I292" s="267"/>
      <c r="J292" s="267"/>
      <c r="K292" s="267"/>
      <c r="L292" s="267"/>
      <c r="M292" s="267"/>
      <c r="N292" s="267"/>
      <c r="O292" s="267"/>
      <c r="P292" s="267"/>
      <c r="Q292" s="267"/>
      <c r="R292" s="267"/>
      <c r="S292" s="267"/>
      <c r="T292" s="267"/>
      <c r="U292" s="267"/>
    </row>
    <row r="293" spans="1:21">
      <c r="A293" s="267"/>
      <c r="B293" s="267"/>
      <c r="C293" s="267"/>
      <c r="D293" s="267"/>
      <c r="E293" s="267"/>
      <c r="F293" s="267"/>
      <c r="G293" s="267"/>
      <c r="H293" s="267"/>
      <c r="I293" s="267"/>
      <c r="J293" s="267"/>
      <c r="K293" s="267"/>
      <c r="L293" s="267"/>
      <c r="M293" s="267"/>
      <c r="N293" s="267"/>
      <c r="O293" s="267"/>
      <c r="P293" s="267"/>
      <c r="Q293" s="267"/>
      <c r="R293" s="267"/>
      <c r="S293" s="267"/>
      <c r="T293" s="267"/>
      <c r="U293" s="267"/>
    </row>
    <row r="294" spans="1:21">
      <c r="A294" s="267"/>
      <c r="B294" s="267"/>
      <c r="C294" s="267"/>
      <c r="D294" s="267"/>
      <c r="E294" s="267"/>
      <c r="F294" s="267"/>
      <c r="G294" s="267"/>
      <c r="H294" s="267"/>
      <c r="I294" s="267"/>
      <c r="J294" s="267"/>
      <c r="K294" s="267"/>
      <c r="L294" s="267"/>
      <c r="M294" s="267"/>
      <c r="N294" s="267"/>
      <c r="O294" s="267"/>
      <c r="P294" s="267"/>
      <c r="Q294" s="267"/>
      <c r="R294" s="267"/>
      <c r="S294" s="267"/>
      <c r="T294" s="267"/>
      <c r="U294" s="267"/>
    </row>
    <row r="295" spans="1:21">
      <c r="A295" s="267"/>
      <c r="B295" s="267"/>
      <c r="C295" s="267"/>
      <c r="D295" s="267"/>
      <c r="E295" s="267"/>
      <c r="F295" s="267"/>
      <c r="G295" s="267"/>
      <c r="H295" s="267"/>
      <c r="I295" s="267"/>
      <c r="J295" s="267"/>
      <c r="K295" s="267"/>
      <c r="L295" s="267"/>
      <c r="M295" s="267"/>
      <c r="N295" s="267"/>
      <c r="O295" s="267"/>
      <c r="P295" s="267"/>
      <c r="Q295" s="267"/>
      <c r="R295" s="267"/>
      <c r="S295" s="267"/>
      <c r="T295" s="267"/>
      <c r="U295" s="267"/>
    </row>
    <row r="296" spans="1:21">
      <c r="A296" s="267"/>
      <c r="B296" s="267"/>
      <c r="C296" s="267"/>
      <c r="D296" s="267"/>
      <c r="E296" s="267"/>
      <c r="F296" s="267"/>
      <c r="G296" s="267"/>
      <c r="H296" s="267"/>
      <c r="I296" s="267"/>
      <c r="J296" s="267"/>
      <c r="K296" s="267"/>
      <c r="L296" s="267"/>
      <c r="M296" s="267"/>
      <c r="N296" s="267"/>
      <c r="O296" s="267"/>
      <c r="P296" s="267"/>
      <c r="Q296" s="267"/>
      <c r="R296" s="267"/>
      <c r="S296" s="267"/>
      <c r="T296" s="267"/>
      <c r="U296" s="267"/>
    </row>
    <row r="297" spans="1:21">
      <c r="A297" s="267"/>
      <c r="B297" s="267"/>
      <c r="C297" s="267"/>
      <c r="D297" s="267"/>
      <c r="E297" s="267"/>
      <c r="F297" s="267"/>
      <c r="G297" s="267"/>
      <c r="H297" s="267"/>
      <c r="I297" s="267"/>
      <c r="J297" s="267"/>
      <c r="K297" s="267"/>
      <c r="L297" s="267"/>
      <c r="M297" s="267"/>
      <c r="N297" s="267"/>
      <c r="O297" s="267"/>
      <c r="P297" s="267"/>
      <c r="Q297" s="267"/>
      <c r="R297" s="267"/>
      <c r="S297" s="267"/>
      <c r="T297" s="267"/>
      <c r="U297" s="267"/>
    </row>
    <row r="298" spans="1:21">
      <c r="A298" s="267"/>
      <c r="B298" s="267"/>
      <c r="C298" s="267"/>
      <c r="D298" s="267"/>
      <c r="E298" s="267"/>
      <c r="F298" s="267"/>
      <c r="G298" s="267"/>
      <c r="H298" s="267"/>
      <c r="I298" s="267"/>
      <c r="J298" s="267"/>
      <c r="K298" s="267"/>
      <c r="L298" s="267"/>
      <c r="M298" s="267"/>
      <c r="N298" s="267"/>
      <c r="O298" s="267"/>
      <c r="P298" s="267"/>
      <c r="Q298" s="267"/>
      <c r="R298" s="267"/>
      <c r="S298" s="267"/>
      <c r="T298" s="267"/>
      <c r="U298" s="267"/>
    </row>
    <row r="299" spans="1:21">
      <c r="A299" s="267"/>
      <c r="B299" s="267"/>
      <c r="C299" s="267"/>
      <c r="D299" s="267"/>
      <c r="E299" s="267"/>
      <c r="F299" s="267"/>
      <c r="G299" s="267"/>
      <c r="H299" s="267"/>
      <c r="I299" s="267"/>
      <c r="J299" s="267"/>
      <c r="K299" s="267"/>
      <c r="L299" s="267"/>
      <c r="M299" s="267"/>
      <c r="N299" s="267"/>
      <c r="O299" s="267"/>
      <c r="P299" s="267"/>
      <c r="Q299" s="267"/>
      <c r="R299" s="267"/>
      <c r="S299" s="267"/>
      <c r="T299" s="267"/>
      <c r="U299" s="267"/>
    </row>
    <row r="300" spans="1:21">
      <c r="A300" s="267"/>
      <c r="B300" s="267"/>
      <c r="C300" s="267"/>
      <c r="D300" s="267"/>
      <c r="E300" s="267"/>
      <c r="F300" s="267"/>
      <c r="G300" s="267"/>
      <c r="H300" s="267"/>
      <c r="I300" s="267"/>
      <c r="J300" s="267"/>
      <c r="K300" s="267"/>
      <c r="L300" s="267"/>
      <c r="M300" s="267"/>
      <c r="N300" s="267"/>
      <c r="O300" s="267"/>
      <c r="P300" s="267"/>
      <c r="Q300" s="267"/>
      <c r="R300" s="267"/>
      <c r="S300" s="267"/>
      <c r="T300" s="267"/>
      <c r="U300" s="267"/>
    </row>
    <row r="301" spans="1:21">
      <c r="A301" s="267"/>
      <c r="B301" s="267"/>
      <c r="C301" s="267"/>
      <c r="D301" s="267"/>
      <c r="E301" s="267"/>
      <c r="F301" s="267"/>
      <c r="G301" s="267"/>
      <c r="H301" s="267"/>
      <c r="I301" s="267"/>
      <c r="J301" s="267"/>
      <c r="K301" s="267"/>
      <c r="L301" s="267"/>
      <c r="M301" s="267"/>
      <c r="N301" s="267"/>
      <c r="O301" s="267"/>
      <c r="P301" s="267"/>
      <c r="Q301" s="267"/>
      <c r="R301" s="267"/>
      <c r="S301" s="267"/>
      <c r="T301" s="267"/>
      <c r="U301" s="267"/>
    </row>
    <row r="302" spans="1:21">
      <c r="A302" s="267"/>
      <c r="B302" s="267"/>
      <c r="C302" s="267"/>
      <c r="D302" s="267"/>
      <c r="E302" s="267"/>
      <c r="F302" s="267"/>
      <c r="G302" s="267"/>
      <c r="H302" s="267"/>
      <c r="I302" s="267"/>
      <c r="J302" s="267"/>
      <c r="K302" s="267"/>
      <c r="L302" s="267"/>
      <c r="M302" s="267"/>
      <c r="N302" s="267"/>
      <c r="O302" s="267"/>
      <c r="P302" s="267"/>
      <c r="Q302" s="267"/>
      <c r="R302" s="267"/>
      <c r="S302" s="267"/>
      <c r="T302" s="267"/>
      <c r="U302" s="267"/>
    </row>
    <row r="303" spans="1:21">
      <c r="A303" s="267"/>
      <c r="B303" s="267"/>
      <c r="C303" s="267"/>
      <c r="D303" s="267"/>
      <c r="E303" s="267"/>
      <c r="F303" s="267"/>
      <c r="G303" s="267"/>
      <c r="H303" s="267"/>
      <c r="I303" s="267"/>
      <c r="J303" s="267"/>
      <c r="K303" s="267"/>
      <c r="L303" s="267"/>
      <c r="M303" s="267"/>
      <c r="N303" s="267"/>
      <c r="O303" s="267"/>
      <c r="P303" s="267"/>
      <c r="Q303" s="267"/>
      <c r="R303" s="267"/>
      <c r="S303" s="267"/>
      <c r="T303" s="267"/>
      <c r="U303" s="267"/>
    </row>
    <row r="304" spans="1:21">
      <c r="A304" s="267"/>
      <c r="B304" s="267"/>
      <c r="C304" s="267"/>
      <c r="D304" s="267"/>
      <c r="E304" s="267"/>
      <c r="F304" s="267"/>
      <c r="G304" s="267"/>
      <c r="H304" s="267"/>
      <c r="I304" s="267"/>
      <c r="J304" s="267"/>
      <c r="K304" s="267"/>
      <c r="L304" s="267"/>
      <c r="M304" s="267"/>
      <c r="N304" s="267"/>
      <c r="O304" s="267"/>
      <c r="P304" s="267"/>
      <c r="Q304" s="267"/>
      <c r="R304" s="267"/>
      <c r="S304" s="267"/>
      <c r="T304" s="267"/>
      <c r="U304" s="267"/>
    </row>
    <row r="305" spans="1:21">
      <c r="A305" s="267"/>
      <c r="B305" s="267"/>
      <c r="C305" s="267"/>
      <c r="D305" s="267"/>
      <c r="E305" s="267"/>
      <c r="F305" s="267"/>
      <c r="G305" s="267"/>
      <c r="H305" s="267"/>
      <c r="I305" s="267"/>
      <c r="J305" s="267"/>
      <c r="K305" s="267"/>
      <c r="L305" s="267"/>
      <c r="M305" s="267"/>
      <c r="N305" s="267"/>
      <c r="O305" s="267"/>
      <c r="P305" s="267"/>
      <c r="Q305" s="267"/>
      <c r="R305" s="267"/>
      <c r="S305" s="267"/>
      <c r="T305" s="267"/>
      <c r="U305" s="267"/>
    </row>
    <row r="306" spans="1:21">
      <c r="A306" s="267"/>
      <c r="B306" s="267"/>
      <c r="C306" s="267"/>
      <c r="D306" s="267"/>
      <c r="E306" s="267"/>
      <c r="F306" s="267"/>
      <c r="G306" s="267"/>
      <c r="H306" s="267"/>
      <c r="I306" s="267"/>
      <c r="J306" s="267"/>
      <c r="K306" s="267"/>
      <c r="L306" s="267"/>
      <c r="M306" s="267"/>
      <c r="N306" s="267"/>
      <c r="O306" s="267"/>
      <c r="P306" s="267"/>
      <c r="Q306" s="267"/>
      <c r="R306" s="267"/>
      <c r="S306" s="267"/>
      <c r="T306" s="267"/>
      <c r="U306" s="267"/>
    </row>
    <row r="307" spans="1:21">
      <c r="A307" s="267"/>
      <c r="B307" s="267"/>
      <c r="C307" s="267"/>
      <c r="D307" s="267"/>
      <c r="E307" s="267"/>
      <c r="F307" s="267"/>
      <c r="G307" s="267"/>
      <c r="H307" s="267"/>
      <c r="I307" s="267"/>
      <c r="J307" s="267"/>
      <c r="K307" s="267"/>
      <c r="L307" s="267"/>
      <c r="M307" s="267"/>
      <c r="N307" s="267"/>
      <c r="O307" s="267"/>
      <c r="P307" s="267"/>
      <c r="Q307" s="267"/>
      <c r="R307" s="267"/>
      <c r="S307" s="267"/>
      <c r="T307" s="267"/>
      <c r="U307" s="267"/>
    </row>
    <row r="308" spans="1:21">
      <c r="A308" s="267"/>
      <c r="B308" s="267"/>
      <c r="C308" s="267"/>
      <c r="D308" s="267"/>
      <c r="E308" s="267"/>
      <c r="F308" s="267"/>
      <c r="G308" s="267"/>
      <c r="H308" s="267"/>
      <c r="I308" s="267"/>
      <c r="J308" s="267"/>
      <c r="K308" s="267"/>
      <c r="L308" s="267"/>
      <c r="M308" s="267"/>
      <c r="N308" s="267"/>
      <c r="O308" s="267"/>
      <c r="P308" s="267"/>
      <c r="Q308" s="267"/>
      <c r="R308" s="267"/>
      <c r="S308" s="267"/>
      <c r="T308" s="267"/>
      <c r="U308" s="267"/>
    </row>
    <row r="309" spans="1:21">
      <c r="A309" s="267"/>
      <c r="B309" s="267"/>
      <c r="C309" s="267"/>
      <c r="D309" s="267"/>
      <c r="E309" s="267"/>
      <c r="F309" s="267"/>
      <c r="G309" s="267"/>
      <c r="H309" s="267"/>
      <c r="I309" s="267"/>
      <c r="J309" s="267"/>
      <c r="K309" s="267"/>
      <c r="L309" s="267"/>
      <c r="M309" s="267"/>
      <c r="N309" s="267"/>
      <c r="O309" s="267"/>
      <c r="P309" s="267"/>
      <c r="Q309" s="267"/>
      <c r="R309" s="267"/>
      <c r="S309" s="267"/>
      <c r="T309" s="267"/>
      <c r="U309" s="267"/>
    </row>
    <row r="310" spans="1:21">
      <c r="A310" s="267"/>
      <c r="B310" s="267"/>
      <c r="C310" s="267"/>
      <c r="D310" s="267"/>
      <c r="E310" s="267"/>
      <c r="F310" s="267"/>
      <c r="G310" s="267"/>
      <c r="H310" s="267"/>
      <c r="I310" s="267"/>
      <c r="J310" s="267"/>
      <c r="K310" s="267"/>
      <c r="L310" s="267"/>
      <c r="M310" s="267"/>
      <c r="N310" s="267"/>
      <c r="O310" s="267"/>
      <c r="P310" s="267"/>
      <c r="Q310" s="267"/>
      <c r="R310" s="267"/>
      <c r="S310" s="267"/>
      <c r="T310" s="267"/>
      <c r="U310" s="267"/>
    </row>
    <row r="311" spans="1:21">
      <c r="A311" s="267"/>
      <c r="B311" s="267"/>
      <c r="C311" s="267"/>
      <c r="D311" s="267"/>
      <c r="E311" s="267"/>
      <c r="F311" s="267"/>
      <c r="G311" s="267"/>
      <c r="H311" s="267"/>
      <c r="I311" s="267"/>
      <c r="J311" s="267"/>
      <c r="K311" s="267"/>
      <c r="L311" s="267"/>
      <c r="M311" s="267"/>
      <c r="N311" s="267"/>
      <c r="O311" s="267"/>
      <c r="P311" s="267"/>
      <c r="Q311" s="267"/>
      <c r="R311" s="267"/>
      <c r="S311" s="267"/>
      <c r="T311" s="267"/>
      <c r="U311" s="267"/>
    </row>
    <row r="312" spans="1:21">
      <c r="A312" s="267"/>
      <c r="B312" s="267"/>
      <c r="C312" s="267"/>
      <c r="D312" s="267"/>
      <c r="E312" s="267"/>
      <c r="F312" s="267"/>
      <c r="G312" s="267"/>
      <c r="H312" s="267"/>
      <c r="I312" s="267"/>
      <c r="J312" s="267"/>
      <c r="K312" s="267"/>
      <c r="L312" s="267"/>
      <c r="M312" s="267"/>
      <c r="N312" s="267"/>
      <c r="O312" s="267"/>
      <c r="P312" s="267"/>
      <c r="Q312" s="267"/>
      <c r="R312" s="267"/>
      <c r="S312" s="267"/>
      <c r="T312" s="267"/>
      <c r="U312" s="267"/>
    </row>
    <row r="313" spans="1:21">
      <c r="A313" s="267"/>
      <c r="B313" s="267"/>
      <c r="C313" s="267"/>
      <c r="D313" s="267"/>
      <c r="E313" s="267"/>
      <c r="F313" s="267"/>
      <c r="G313" s="267"/>
      <c r="H313" s="267"/>
      <c r="I313" s="267"/>
      <c r="J313" s="267"/>
      <c r="K313" s="267"/>
      <c r="L313" s="267"/>
      <c r="M313" s="267"/>
      <c r="N313" s="267"/>
      <c r="O313" s="267"/>
      <c r="P313" s="267"/>
      <c r="Q313" s="267"/>
      <c r="R313" s="267"/>
      <c r="S313" s="267"/>
      <c r="T313" s="267"/>
      <c r="U313" s="267"/>
    </row>
    <row r="314" spans="1:21">
      <c r="A314" s="267"/>
      <c r="B314" s="267"/>
      <c r="C314" s="267"/>
      <c r="D314" s="267"/>
      <c r="E314" s="267"/>
      <c r="F314" s="267"/>
      <c r="G314" s="267"/>
      <c r="H314" s="267"/>
      <c r="I314" s="267"/>
      <c r="J314" s="267"/>
      <c r="K314" s="267"/>
      <c r="L314" s="267"/>
      <c r="M314" s="267"/>
      <c r="N314" s="267"/>
      <c r="O314" s="267"/>
      <c r="P314" s="267"/>
      <c r="Q314" s="267"/>
      <c r="R314" s="267"/>
      <c r="S314" s="267"/>
      <c r="T314" s="267"/>
      <c r="U314" s="267"/>
    </row>
    <row r="315" spans="1:21">
      <c r="A315" s="267"/>
      <c r="B315" s="267"/>
      <c r="C315" s="267"/>
      <c r="D315" s="267"/>
      <c r="E315" s="267"/>
      <c r="F315" s="267"/>
      <c r="G315" s="267"/>
      <c r="H315" s="267"/>
      <c r="I315" s="267"/>
      <c r="J315" s="267"/>
      <c r="K315" s="267"/>
      <c r="L315" s="267"/>
      <c r="M315" s="267"/>
      <c r="N315" s="267"/>
      <c r="O315" s="267"/>
      <c r="P315" s="267"/>
      <c r="Q315" s="267"/>
      <c r="R315" s="267"/>
      <c r="S315" s="267"/>
      <c r="T315" s="267"/>
      <c r="U315" s="267"/>
    </row>
    <row r="316" spans="1:21">
      <c r="A316" s="267"/>
      <c r="B316" s="267"/>
      <c r="C316" s="267"/>
      <c r="D316" s="267"/>
      <c r="E316" s="267"/>
      <c r="F316" s="267"/>
      <c r="G316" s="267"/>
      <c r="H316" s="267"/>
      <c r="I316" s="267"/>
      <c r="J316" s="267"/>
      <c r="K316" s="267"/>
      <c r="L316" s="267"/>
      <c r="M316" s="267"/>
      <c r="N316" s="267"/>
      <c r="O316" s="267"/>
      <c r="P316" s="267"/>
      <c r="Q316" s="267"/>
      <c r="R316" s="267"/>
      <c r="S316" s="267"/>
      <c r="T316" s="267"/>
      <c r="U316" s="267"/>
    </row>
    <row r="317" spans="1:21">
      <c r="A317" s="267"/>
      <c r="B317" s="267"/>
      <c r="C317" s="267"/>
      <c r="D317" s="267"/>
      <c r="E317" s="267"/>
      <c r="F317" s="267"/>
      <c r="G317" s="267"/>
      <c r="H317" s="267"/>
      <c r="I317" s="267"/>
      <c r="J317" s="267"/>
      <c r="K317" s="267"/>
      <c r="L317" s="267"/>
      <c r="M317" s="267"/>
      <c r="N317" s="267"/>
      <c r="O317" s="267"/>
      <c r="P317" s="267"/>
      <c r="Q317" s="267"/>
      <c r="R317" s="267"/>
      <c r="S317" s="267"/>
      <c r="T317" s="267"/>
      <c r="U317" s="267"/>
    </row>
    <row r="318" spans="1:21">
      <c r="A318" s="267"/>
      <c r="B318" s="267"/>
      <c r="C318" s="267"/>
      <c r="D318" s="267"/>
      <c r="E318" s="267"/>
      <c r="F318" s="267"/>
      <c r="G318" s="267"/>
      <c r="H318" s="267"/>
      <c r="I318" s="267"/>
      <c r="J318" s="267"/>
      <c r="K318" s="267"/>
      <c r="L318" s="267"/>
      <c r="M318" s="267"/>
      <c r="N318" s="267"/>
      <c r="O318" s="267"/>
      <c r="P318" s="267"/>
      <c r="Q318" s="267"/>
      <c r="R318" s="267"/>
      <c r="S318" s="267"/>
      <c r="T318" s="267"/>
      <c r="U318" s="267"/>
    </row>
    <row r="319" spans="1:21">
      <c r="A319" s="267"/>
      <c r="B319" s="267"/>
      <c r="C319" s="267"/>
      <c r="D319" s="267"/>
      <c r="E319" s="267"/>
      <c r="F319" s="267"/>
      <c r="G319" s="267"/>
      <c r="H319" s="267"/>
      <c r="I319" s="267"/>
      <c r="J319" s="267"/>
      <c r="K319" s="267"/>
      <c r="L319" s="267"/>
      <c r="M319" s="267"/>
      <c r="N319" s="267"/>
      <c r="O319" s="267"/>
      <c r="P319" s="267"/>
      <c r="Q319" s="267"/>
      <c r="R319" s="267"/>
      <c r="S319" s="267"/>
      <c r="T319" s="267"/>
      <c r="U319" s="267"/>
    </row>
    <row r="320" spans="1:21">
      <c r="A320" s="267"/>
      <c r="B320" s="267"/>
      <c r="C320" s="267"/>
      <c r="D320" s="267"/>
      <c r="E320" s="267"/>
      <c r="F320" s="267"/>
      <c r="G320" s="267"/>
      <c r="H320" s="267"/>
      <c r="I320" s="267"/>
      <c r="J320" s="267"/>
      <c r="K320" s="267"/>
      <c r="L320" s="267"/>
      <c r="M320" s="267"/>
      <c r="N320" s="267"/>
      <c r="O320" s="267"/>
      <c r="P320" s="267"/>
      <c r="Q320" s="267"/>
      <c r="R320" s="267"/>
      <c r="S320" s="267"/>
      <c r="T320" s="267"/>
      <c r="U320" s="267"/>
    </row>
    <row r="321" spans="1:21">
      <c r="A321" s="267"/>
      <c r="B321" s="267"/>
      <c r="C321" s="267"/>
      <c r="D321" s="267"/>
      <c r="E321" s="267"/>
      <c r="F321" s="267"/>
      <c r="G321" s="267"/>
      <c r="H321" s="267"/>
      <c r="I321" s="267"/>
      <c r="J321" s="267"/>
      <c r="K321" s="267"/>
      <c r="L321" s="267"/>
      <c r="M321" s="267"/>
      <c r="N321" s="267"/>
      <c r="O321" s="267"/>
      <c r="P321" s="267"/>
      <c r="Q321" s="267"/>
      <c r="R321" s="267"/>
      <c r="S321" s="267"/>
      <c r="T321" s="267"/>
      <c r="U321" s="267"/>
    </row>
    <row r="322" spans="1:21">
      <c r="A322" s="267"/>
      <c r="B322" s="267"/>
      <c r="C322" s="267"/>
      <c r="D322" s="267"/>
      <c r="E322" s="267"/>
      <c r="F322" s="267"/>
      <c r="G322" s="267"/>
      <c r="H322" s="267"/>
      <c r="I322" s="267"/>
      <c r="J322" s="267"/>
      <c r="K322" s="267"/>
      <c r="L322" s="267"/>
      <c r="M322" s="267"/>
      <c r="N322" s="267"/>
      <c r="O322" s="267"/>
      <c r="P322" s="267"/>
      <c r="Q322" s="267"/>
      <c r="R322" s="267"/>
      <c r="S322" s="267"/>
      <c r="T322" s="267"/>
      <c r="U322" s="267"/>
    </row>
    <row r="323" spans="1:21">
      <c r="A323" s="267"/>
      <c r="B323" s="267"/>
      <c r="C323" s="267"/>
      <c r="D323" s="267"/>
      <c r="E323" s="267"/>
      <c r="F323" s="267"/>
      <c r="G323" s="267"/>
      <c r="H323" s="267"/>
      <c r="I323" s="267"/>
      <c r="J323" s="267"/>
      <c r="K323" s="267"/>
      <c r="L323" s="267"/>
      <c r="M323" s="267"/>
      <c r="N323" s="267"/>
      <c r="O323" s="267"/>
      <c r="P323" s="267"/>
      <c r="Q323" s="267"/>
      <c r="R323" s="267"/>
      <c r="S323" s="267"/>
      <c r="T323" s="267"/>
      <c r="U323" s="267"/>
    </row>
    <row r="324" spans="1:21">
      <c r="A324" s="267"/>
      <c r="B324" s="267"/>
      <c r="C324" s="267"/>
      <c r="D324" s="267"/>
      <c r="E324" s="267"/>
      <c r="F324" s="267"/>
      <c r="G324" s="267"/>
      <c r="H324" s="267"/>
      <c r="I324" s="267"/>
      <c r="J324" s="267"/>
      <c r="K324" s="267"/>
      <c r="L324" s="267"/>
      <c r="M324" s="267"/>
      <c r="N324" s="267"/>
      <c r="O324" s="267"/>
      <c r="P324" s="267"/>
      <c r="Q324" s="267"/>
      <c r="R324" s="267"/>
      <c r="S324" s="267"/>
      <c r="T324" s="267"/>
      <c r="U324" s="267"/>
    </row>
    <row r="325" spans="1:21">
      <c r="A325" s="267"/>
      <c r="B325" s="267"/>
      <c r="C325" s="267"/>
      <c r="D325" s="267"/>
      <c r="E325" s="267"/>
      <c r="F325" s="267"/>
      <c r="G325" s="267"/>
      <c r="H325" s="267"/>
      <c r="I325" s="267"/>
      <c r="J325" s="267"/>
      <c r="K325" s="267"/>
      <c r="L325" s="267"/>
      <c r="M325" s="267"/>
      <c r="N325" s="267"/>
      <c r="O325" s="267"/>
      <c r="P325" s="267"/>
      <c r="Q325" s="267"/>
      <c r="R325" s="267"/>
      <c r="S325" s="267"/>
      <c r="T325" s="267"/>
      <c r="U325" s="267"/>
    </row>
    <row r="326" spans="1:21">
      <c r="A326" s="267"/>
      <c r="B326" s="267"/>
      <c r="C326" s="267"/>
      <c r="D326" s="267"/>
      <c r="E326" s="267"/>
      <c r="F326" s="267"/>
      <c r="G326" s="267"/>
      <c r="H326" s="267"/>
      <c r="I326" s="267"/>
      <c r="J326" s="267"/>
      <c r="K326" s="267"/>
      <c r="L326" s="267"/>
      <c r="M326" s="267"/>
      <c r="N326" s="267"/>
      <c r="O326" s="267"/>
      <c r="P326" s="267"/>
      <c r="Q326" s="267"/>
      <c r="R326" s="267"/>
      <c r="S326" s="267"/>
      <c r="T326" s="267"/>
      <c r="U326" s="267"/>
    </row>
    <row r="327" spans="1:21">
      <c r="A327" s="267"/>
      <c r="B327" s="267"/>
      <c r="C327" s="267"/>
      <c r="D327" s="267"/>
      <c r="E327" s="267"/>
      <c r="F327" s="267"/>
      <c r="G327" s="267"/>
      <c r="H327" s="267"/>
      <c r="I327" s="267"/>
      <c r="J327" s="267"/>
      <c r="K327" s="267"/>
      <c r="L327" s="267"/>
      <c r="M327" s="267"/>
      <c r="N327" s="267"/>
      <c r="O327" s="267"/>
      <c r="P327" s="267"/>
      <c r="Q327" s="267"/>
      <c r="R327" s="267"/>
      <c r="S327" s="267"/>
      <c r="T327" s="267"/>
      <c r="U327" s="267"/>
    </row>
    <row r="328" spans="1:21">
      <c r="A328" s="267"/>
      <c r="B328" s="267"/>
      <c r="C328" s="267"/>
      <c r="D328" s="267"/>
      <c r="E328" s="267"/>
      <c r="F328" s="267"/>
      <c r="G328" s="267"/>
      <c r="H328" s="267"/>
      <c r="I328" s="267"/>
      <c r="J328" s="267"/>
      <c r="K328" s="267"/>
      <c r="L328" s="267"/>
      <c r="M328" s="267"/>
      <c r="N328" s="267"/>
      <c r="O328" s="267"/>
      <c r="P328" s="267"/>
      <c r="Q328" s="267"/>
      <c r="R328" s="267"/>
      <c r="S328" s="267"/>
      <c r="T328" s="267"/>
      <c r="U328" s="267"/>
    </row>
    <row r="329" spans="1:21">
      <c r="A329" s="267"/>
      <c r="B329" s="267"/>
      <c r="C329" s="267"/>
      <c r="D329" s="267"/>
      <c r="E329" s="267"/>
      <c r="F329" s="267"/>
      <c r="G329" s="267"/>
      <c r="H329" s="267"/>
      <c r="I329" s="267"/>
      <c r="J329" s="267"/>
      <c r="K329" s="267"/>
      <c r="L329" s="267"/>
      <c r="M329" s="267"/>
      <c r="N329" s="267"/>
      <c r="O329" s="267"/>
      <c r="P329" s="267"/>
      <c r="Q329" s="267"/>
      <c r="R329" s="267"/>
      <c r="S329" s="267"/>
      <c r="T329" s="267"/>
      <c r="U329" s="267"/>
    </row>
    <row r="330" spans="1:21">
      <c r="A330" s="267"/>
      <c r="B330" s="267"/>
      <c r="C330" s="267"/>
      <c r="D330" s="267"/>
      <c r="E330" s="267"/>
      <c r="F330" s="267"/>
      <c r="G330" s="267"/>
      <c r="H330" s="267"/>
      <c r="I330" s="267"/>
      <c r="J330" s="267"/>
      <c r="K330" s="267"/>
      <c r="L330" s="267"/>
      <c r="M330" s="267"/>
      <c r="N330" s="267"/>
      <c r="O330" s="267"/>
      <c r="P330" s="267"/>
      <c r="Q330" s="267"/>
      <c r="R330" s="267"/>
      <c r="S330" s="267"/>
      <c r="T330" s="267"/>
      <c r="U330" s="267"/>
    </row>
    <row r="331" spans="1:21">
      <c r="A331" s="267"/>
      <c r="B331" s="267"/>
      <c r="C331" s="267"/>
      <c r="D331" s="267"/>
      <c r="E331" s="267"/>
      <c r="F331" s="267"/>
      <c r="G331" s="267"/>
      <c r="H331" s="267"/>
      <c r="I331" s="267"/>
      <c r="J331" s="267"/>
      <c r="K331" s="267"/>
      <c r="L331" s="267"/>
      <c r="M331" s="267"/>
      <c r="N331" s="267"/>
      <c r="O331" s="267"/>
      <c r="P331" s="267"/>
      <c r="Q331" s="267"/>
      <c r="R331" s="267"/>
      <c r="S331" s="267"/>
      <c r="T331" s="267"/>
      <c r="U331" s="267"/>
    </row>
    <row r="332" spans="1:21">
      <c r="A332" s="267"/>
      <c r="B332" s="267"/>
      <c r="C332" s="267"/>
      <c r="D332" s="267"/>
      <c r="E332" s="267"/>
      <c r="F332" s="267"/>
      <c r="G332" s="267"/>
      <c r="H332" s="267"/>
      <c r="I332" s="267"/>
      <c r="J332" s="267"/>
      <c r="K332" s="267"/>
      <c r="L332" s="267"/>
      <c r="M332" s="267"/>
      <c r="N332" s="267"/>
      <c r="O332" s="267"/>
      <c r="P332" s="267"/>
      <c r="Q332" s="267"/>
      <c r="R332" s="267"/>
      <c r="S332" s="267"/>
      <c r="T332" s="267"/>
      <c r="U332" s="267"/>
    </row>
    <row r="333" spans="1:21">
      <c r="A333" s="267"/>
      <c r="B333" s="267"/>
      <c r="C333" s="267"/>
      <c r="D333" s="267"/>
      <c r="E333" s="267"/>
      <c r="F333" s="267"/>
      <c r="G333" s="267"/>
      <c r="H333" s="267"/>
      <c r="I333" s="267"/>
      <c r="J333" s="267"/>
      <c r="K333" s="267"/>
      <c r="L333" s="267"/>
      <c r="M333" s="267"/>
      <c r="N333" s="267"/>
      <c r="O333" s="267"/>
      <c r="P333" s="267"/>
      <c r="Q333" s="267"/>
      <c r="R333" s="267"/>
      <c r="S333" s="267"/>
      <c r="T333" s="267"/>
      <c r="U333" s="267"/>
    </row>
    <row r="334" spans="1:21">
      <c r="A334" s="267"/>
      <c r="B334" s="267"/>
      <c r="C334" s="267"/>
      <c r="D334" s="267"/>
      <c r="E334" s="267"/>
      <c r="F334" s="267"/>
      <c r="G334" s="267"/>
      <c r="H334" s="267"/>
      <c r="I334" s="267"/>
      <c r="J334" s="267"/>
      <c r="K334" s="267"/>
      <c r="L334" s="267"/>
      <c r="M334" s="267"/>
      <c r="N334" s="267"/>
      <c r="O334" s="267"/>
      <c r="P334" s="267"/>
      <c r="Q334" s="267"/>
      <c r="R334" s="267"/>
      <c r="S334" s="267"/>
      <c r="T334" s="267"/>
      <c r="U334" s="267"/>
    </row>
    <row r="335" spans="1:21">
      <c r="A335" s="267"/>
      <c r="B335" s="267"/>
      <c r="C335" s="267"/>
      <c r="D335" s="267"/>
      <c r="E335" s="267"/>
      <c r="F335" s="267"/>
      <c r="G335" s="267"/>
      <c r="H335" s="267"/>
      <c r="I335" s="267"/>
      <c r="J335" s="267"/>
      <c r="K335" s="267"/>
      <c r="L335" s="267"/>
      <c r="M335" s="267"/>
      <c r="N335" s="267"/>
      <c r="O335" s="267"/>
      <c r="P335" s="267"/>
      <c r="Q335" s="267"/>
      <c r="R335" s="267"/>
      <c r="S335" s="267"/>
      <c r="T335" s="267"/>
      <c r="U335" s="267"/>
    </row>
    <row r="336" spans="1:21">
      <c r="A336" s="267"/>
      <c r="B336" s="267"/>
      <c r="C336" s="267"/>
      <c r="D336" s="267"/>
      <c r="E336" s="267"/>
      <c r="F336" s="267"/>
      <c r="G336" s="267"/>
      <c r="H336" s="267"/>
      <c r="I336" s="267"/>
      <c r="J336" s="267"/>
      <c r="K336" s="267"/>
      <c r="L336" s="267"/>
      <c r="M336" s="267"/>
      <c r="N336" s="267"/>
      <c r="O336" s="267"/>
      <c r="P336" s="267"/>
      <c r="Q336" s="267"/>
      <c r="R336" s="267"/>
      <c r="S336" s="267"/>
      <c r="T336" s="267"/>
      <c r="U336" s="267"/>
    </row>
    <row r="337" spans="1:21">
      <c r="A337" s="267"/>
      <c r="B337" s="267"/>
      <c r="C337" s="267"/>
      <c r="D337" s="267"/>
      <c r="E337" s="267"/>
      <c r="F337" s="267"/>
      <c r="G337" s="267"/>
      <c r="H337" s="267"/>
      <c r="I337" s="267"/>
      <c r="J337" s="267"/>
      <c r="K337" s="267"/>
      <c r="L337" s="267"/>
      <c r="M337" s="267"/>
      <c r="N337" s="267"/>
      <c r="O337" s="267"/>
      <c r="P337" s="267"/>
      <c r="Q337" s="267"/>
      <c r="R337" s="267"/>
      <c r="S337" s="267"/>
      <c r="T337" s="267"/>
      <c r="U337" s="267"/>
    </row>
    <row r="338" spans="1:21">
      <c r="A338" s="267"/>
      <c r="B338" s="267"/>
      <c r="C338" s="267"/>
      <c r="D338" s="267"/>
      <c r="E338" s="267"/>
      <c r="F338" s="267"/>
      <c r="G338" s="267"/>
      <c r="H338" s="267"/>
      <c r="I338" s="267"/>
      <c r="J338" s="267"/>
      <c r="K338" s="267"/>
      <c r="L338" s="267"/>
      <c r="M338" s="267"/>
      <c r="N338" s="267"/>
      <c r="O338" s="267"/>
      <c r="P338" s="267"/>
      <c r="Q338" s="267"/>
      <c r="R338" s="267"/>
      <c r="S338" s="267"/>
      <c r="T338" s="267"/>
      <c r="U338" s="267"/>
    </row>
    <row r="339" spans="1:21">
      <c r="A339" s="267"/>
      <c r="B339" s="267"/>
      <c r="C339" s="267"/>
      <c r="D339" s="267"/>
      <c r="E339" s="267"/>
      <c r="F339" s="267"/>
      <c r="G339" s="267"/>
      <c r="H339" s="267"/>
      <c r="I339" s="267"/>
      <c r="J339" s="267"/>
      <c r="K339" s="267"/>
      <c r="L339" s="267"/>
      <c r="M339" s="267"/>
      <c r="N339" s="267"/>
      <c r="O339" s="267"/>
      <c r="P339" s="267"/>
      <c r="Q339" s="267"/>
      <c r="R339" s="267"/>
      <c r="S339" s="267"/>
      <c r="T339" s="267"/>
      <c r="U339" s="267"/>
    </row>
    <row r="340" spans="1:21">
      <c r="A340" s="267"/>
      <c r="B340" s="267"/>
      <c r="C340" s="267"/>
      <c r="D340" s="267"/>
      <c r="E340" s="267"/>
      <c r="F340" s="267"/>
      <c r="G340" s="267"/>
      <c r="H340" s="267"/>
      <c r="I340" s="267"/>
      <c r="J340" s="267"/>
      <c r="K340" s="267"/>
      <c r="L340" s="267"/>
      <c r="M340" s="267"/>
      <c r="N340" s="267"/>
      <c r="O340" s="267"/>
      <c r="P340" s="267"/>
      <c r="Q340" s="267"/>
      <c r="R340" s="267"/>
      <c r="S340" s="267"/>
      <c r="T340" s="267"/>
      <c r="U340" s="267"/>
    </row>
    <row r="341" spans="1:21">
      <c r="A341" s="267"/>
      <c r="B341" s="267"/>
      <c r="C341" s="267"/>
      <c r="D341" s="267"/>
      <c r="E341" s="267"/>
      <c r="F341" s="267"/>
      <c r="G341" s="267"/>
      <c r="H341" s="267"/>
      <c r="I341" s="267"/>
      <c r="J341" s="267"/>
      <c r="K341" s="267"/>
      <c r="L341" s="267"/>
      <c r="M341" s="267"/>
      <c r="N341" s="267"/>
      <c r="O341" s="267"/>
      <c r="P341" s="267"/>
      <c r="Q341" s="267"/>
      <c r="R341" s="267"/>
      <c r="S341" s="267"/>
      <c r="T341" s="267"/>
      <c r="U341" s="267"/>
    </row>
    <row r="342" spans="1:21">
      <c r="A342" s="267"/>
      <c r="B342" s="267"/>
      <c r="C342" s="267"/>
      <c r="D342" s="267"/>
      <c r="E342" s="267"/>
      <c r="F342" s="267"/>
      <c r="G342" s="267"/>
      <c r="H342" s="267"/>
      <c r="I342" s="267"/>
      <c r="J342" s="267"/>
      <c r="K342" s="267"/>
      <c r="L342" s="267"/>
      <c r="M342" s="267"/>
      <c r="N342" s="267"/>
      <c r="O342" s="267"/>
      <c r="P342" s="267"/>
      <c r="Q342" s="267"/>
      <c r="R342" s="267"/>
      <c r="S342" s="267"/>
      <c r="T342" s="267"/>
      <c r="U342" s="267"/>
    </row>
    <row r="343" spans="1:21">
      <c r="A343" s="267"/>
      <c r="B343" s="267"/>
      <c r="C343" s="267"/>
      <c r="D343" s="267"/>
      <c r="E343" s="267"/>
      <c r="F343" s="267"/>
      <c r="G343" s="267"/>
      <c r="H343" s="267"/>
      <c r="I343" s="267"/>
      <c r="J343" s="267"/>
      <c r="K343" s="267"/>
      <c r="L343" s="267"/>
      <c r="M343" s="267"/>
      <c r="N343" s="267"/>
      <c r="O343" s="267"/>
      <c r="P343" s="267"/>
      <c r="Q343" s="267"/>
      <c r="R343" s="267"/>
      <c r="S343" s="267"/>
      <c r="T343" s="267"/>
      <c r="U343" s="267"/>
    </row>
    <row r="344" spans="1:21">
      <c r="A344" s="267"/>
      <c r="B344" s="267"/>
      <c r="C344" s="267"/>
      <c r="D344" s="267"/>
      <c r="E344" s="267"/>
      <c r="F344" s="267"/>
      <c r="G344" s="267"/>
      <c r="H344" s="267"/>
      <c r="I344" s="267"/>
      <c r="J344" s="267"/>
      <c r="K344" s="267"/>
      <c r="L344" s="267"/>
      <c r="M344" s="267"/>
      <c r="N344" s="267"/>
      <c r="O344" s="267"/>
      <c r="P344" s="267"/>
      <c r="Q344" s="267"/>
      <c r="R344" s="267"/>
      <c r="S344" s="267"/>
      <c r="T344" s="267"/>
      <c r="U344" s="267"/>
    </row>
    <row r="345" spans="1:21">
      <c r="A345" s="267"/>
      <c r="B345" s="267"/>
      <c r="C345" s="267"/>
      <c r="D345" s="267"/>
      <c r="E345" s="267"/>
      <c r="F345" s="267"/>
      <c r="G345" s="267"/>
      <c r="H345" s="267"/>
      <c r="I345" s="267"/>
      <c r="J345" s="267"/>
      <c r="K345" s="267"/>
      <c r="L345" s="267"/>
      <c r="M345" s="267"/>
      <c r="N345" s="267"/>
      <c r="O345" s="267"/>
      <c r="P345" s="267"/>
      <c r="Q345" s="267"/>
      <c r="R345" s="267"/>
      <c r="S345" s="267"/>
      <c r="T345" s="267"/>
      <c r="U345" s="267"/>
    </row>
    <row r="346" spans="1:21">
      <c r="A346" s="267"/>
      <c r="B346" s="267"/>
      <c r="C346" s="267"/>
      <c r="D346" s="267"/>
      <c r="E346" s="267"/>
      <c r="F346" s="267"/>
      <c r="G346" s="267"/>
      <c r="H346" s="267"/>
      <c r="I346" s="267"/>
      <c r="J346" s="267"/>
      <c r="K346" s="267"/>
      <c r="L346" s="267"/>
      <c r="M346" s="267"/>
      <c r="N346" s="267"/>
      <c r="O346" s="267"/>
      <c r="P346" s="267"/>
      <c r="Q346" s="267"/>
      <c r="R346" s="267"/>
      <c r="S346" s="267"/>
      <c r="T346" s="267"/>
      <c r="U346" s="267"/>
    </row>
    <row r="347" spans="1:21">
      <c r="A347" s="267"/>
      <c r="B347" s="267"/>
      <c r="C347" s="267"/>
      <c r="D347" s="267"/>
      <c r="E347" s="267"/>
      <c r="F347" s="267"/>
      <c r="G347" s="267"/>
      <c r="H347" s="267"/>
      <c r="I347" s="267"/>
      <c r="J347" s="267"/>
      <c r="K347" s="267"/>
      <c r="L347" s="267"/>
      <c r="M347" s="267"/>
      <c r="N347" s="267"/>
      <c r="O347" s="267"/>
      <c r="P347" s="267"/>
      <c r="Q347" s="267"/>
      <c r="R347" s="267"/>
      <c r="S347" s="267"/>
      <c r="T347" s="267"/>
      <c r="U347" s="267"/>
    </row>
    <row r="348" spans="1:21">
      <c r="A348" s="267"/>
      <c r="B348" s="267"/>
      <c r="C348" s="267"/>
      <c r="D348" s="267"/>
      <c r="E348" s="267"/>
      <c r="F348" s="267"/>
      <c r="G348" s="267"/>
      <c r="H348" s="267"/>
      <c r="I348" s="267"/>
      <c r="J348" s="267"/>
      <c r="K348" s="267"/>
      <c r="L348" s="267"/>
      <c r="M348" s="267"/>
      <c r="N348" s="267"/>
      <c r="O348" s="267"/>
      <c r="P348" s="267"/>
      <c r="Q348" s="267"/>
      <c r="R348" s="267"/>
      <c r="S348" s="267"/>
      <c r="T348" s="267"/>
      <c r="U348" s="267"/>
    </row>
    <row r="349" spans="1:21">
      <c r="A349" s="267"/>
      <c r="B349" s="267"/>
      <c r="C349" s="267"/>
      <c r="D349" s="267"/>
      <c r="E349" s="267"/>
      <c r="F349" s="267"/>
      <c r="G349" s="267"/>
      <c r="H349" s="267"/>
      <c r="I349" s="267"/>
      <c r="J349" s="267"/>
      <c r="K349" s="267"/>
      <c r="L349" s="267"/>
      <c r="M349" s="267"/>
      <c r="N349" s="267"/>
      <c r="O349" s="267"/>
      <c r="P349" s="267"/>
      <c r="Q349" s="267"/>
      <c r="R349" s="267"/>
      <c r="S349" s="267"/>
      <c r="T349" s="267"/>
      <c r="U349" s="267"/>
    </row>
    <row r="350" spans="1:21">
      <c r="A350" s="267"/>
      <c r="B350" s="267"/>
      <c r="C350" s="267"/>
      <c r="D350" s="267"/>
      <c r="E350" s="267"/>
      <c r="F350" s="267"/>
      <c r="G350" s="267"/>
      <c r="H350" s="267"/>
      <c r="I350" s="267"/>
      <c r="J350" s="267"/>
      <c r="K350" s="267"/>
      <c r="L350" s="267"/>
      <c r="M350" s="267"/>
      <c r="N350" s="267"/>
      <c r="O350" s="267"/>
      <c r="P350" s="267"/>
      <c r="Q350" s="267"/>
      <c r="R350" s="267"/>
      <c r="S350" s="267"/>
      <c r="T350" s="267"/>
      <c r="U350" s="267"/>
    </row>
    <row r="351" spans="1:21">
      <c r="A351" s="267"/>
      <c r="B351" s="267"/>
      <c r="C351" s="267"/>
      <c r="D351" s="267"/>
      <c r="E351" s="267"/>
      <c r="F351" s="267"/>
      <c r="G351" s="267"/>
      <c r="H351" s="267"/>
      <c r="I351" s="267"/>
      <c r="J351" s="267"/>
      <c r="K351" s="267"/>
      <c r="L351" s="267"/>
      <c r="M351" s="267"/>
      <c r="N351" s="267"/>
      <c r="O351" s="267"/>
      <c r="P351" s="267"/>
      <c r="Q351" s="267"/>
      <c r="R351" s="267"/>
      <c r="S351" s="267"/>
      <c r="T351" s="267"/>
      <c r="U351" s="267"/>
    </row>
    <row r="352" spans="1:21">
      <c r="A352" s="267"/>
      <c r="B352" s="267"/>
      <c r="C352" s="267"/>
      <c r="D352" s="267"/>
      <c r="E352" s="267"/>
      <c r="F352" s="267"/>
      <c r="G352" s="267"/>
      <c r="H352" s="267"/>
      <c r="I352" s="267"/>
      <c r="J352" s="267"/>
      <c r="K352" s="267"/>
      <c r="L352" s="267"/>
      <c r="M352" s="267"/>
      <c r="N352" s="267"/>
      <c r="O352" s="267"/>
      <c r="P352" s="267"/>
      <c r="Q352" s="267"/>
      <c r="R352" s="267"/>
      <c r="S352" s="267"/>
      <c r="T352" s="267"/>
      <c r="U352" s="267"/>
    </row>
    <row r="353" spans="1:21">
      <c r="A353" s="267"/>
      <c r="B353" s="267"/>
      <c r="C353" s="267"/>
      <c r="D353" s="267"/>
      <c r="E353" s="267"/>
      <c r="F353" s="267"/>
      <c r="G353" s="267"/>
      <c r="H353" s="267"/>
      <c r="I353" s="267"/>
      <c r="J353" s="267"/>
      <c r="K353" s="267"/>
      <c r="L353" s="267"/>
      <c r="M353" s="267"/>
      <c r="N353" s="267"/>
      <c r="O353" s="267"/>
      <c r="P353" s="267"/>
      <c r="Q353" s="267"/>
      <c r="R353" s="267"/>
      <c r="S353" s="267"/>
      <c r="T353" s="267"/>
      <c r="U353" s="267"/>
    </row>
    <row r="354" spans="1:21">
      <c r="A354" s="267"/>
      <c r="B354" s="267"/>
      <c r="C354" s="267"/>
      <c r="D354" s="267"/>
      <c r="E354" s="267"/>
      <c r="F354" s="267"/>
      <c r="G354" s="267"/>
      <c r="H354" s="267"/>
      <c r="I354" s="267"/>
      <c r="J354" s="267"/>
      <c r="K354" s="267"/>
      <c r="L354" s="267"/>
      <c r="M354" s="267"/>
      <c r="N354" s="267"/>
      <c r="O354" s="267"/>
      <c r="P354" s="267"/>
      <c r="Q354" s="267"/>
      <c r="R354" s="267"/>
      <c r="S354" s="267"/>
      <c r="T354" s="267"/>
      <c r="U354" s="267"/>
    </row>
    <row r="355" spans="1:21">
      <c r="A355" s="267"/>
      <c r="B355" s="267"/>
      <c r="C355" s="267"/>
      <c r="D355" s="267"/>
      <c r="E355" s="267"/>
      <c r="F355" s="267"/>
      <c r="G355" s="267"/>
      <c r="H355" s="267"/>
      <c r="I355" s="267"/>
      <c r="J355" s="267"/>
      <c r="K355" s="267"/>
      <c r="L355" s="267"/>
      <c r="M355" s="267"/>
      <c r="N355" s="267"/>
      <c r="O355" s="267"/>
      <c r="P355" s="267"/>
      <c r="Q355" s="267"/>
      <c r="R355" s="267"/>
      <c r="S355" s="267"/>
      <c r="T355" s="267"/>
      <c r="U355" s="267"/>
    </row>
    <row r="356" spans="1:21">
      <c r="A356" s="267"/>
      <c r="B356" s="267"/>
      <c r="C356" s="267"/>
      <c r="D356" s="267"/>
      <c r="E356" s="267"/>
      <c r="F356" s="267"/>
      <c r="G356" s="267"/>
      <c r="H356" s="267"/>
      <c r="I356" s="267"/>
      <c r="J356" s="267"/>
      <c r="K356" s="267"/>
      <c r="L356" s="267"/>
      <c r="M356" s="267"/>
      <c r="N356" s="267"/>
      <c r="O356" s="267"/>
      <c r="P356" s="267"/>
      <c r="Q356" s="267"/>
      <c r="R356" s="267"/>
      <c r="S356" s="267"/>
      <c r="T356" s="267"/>
      <c r="U356" s="267"/>
    </row>
    <row r="357" spans="1:21">
      <c r="A357" s="267"/>
      <c r="B357" s="267"/>
      <c r="C357" s="267"/>
      <c r="D357" s="267"/>
      <c r="E357" s="267"/>
      <c r="F357" s="267"/>
      <c r="G357" s="267"/>
      <c r="H357" s="267"/>
      <c r="I357" s="267"/>
      <c r="J357" s="267"/>
      <c r="K357" s="267"/>
      <c r="L357" s="267"/>
      <c r="M357" s="267"/>
      <c r="N357" s="267"/>
      <c r="O357" s="267"/>
      <c r="P357" s="267"/>
      <c r="Q357" s="267"/>
      <c r="R357" s="267"/>
      <c r="S357" s="267"/>
      <c r="T357" s="267"/>
      <c r="U357" s="267"/>
    </row>
    <row r="358" spans="1:21">
      <c r="A358" s="267"/>
      <c r="B358" s="267"/>
      <c r="C358" s="267"/>
      <c r="D358" s="267"/>
      <c r="E358" s="267"/>
      <c r="F358" s="267"/>
      <c r="G358" s="267"/>
      <c r="H358" s="267"/>
      <c r="I358" s="267"/>
      <c r="J358" s="267"/>
      <c r="K358" s="267"/>
      <c r="L358" s="267"/>
      <c r="M358" s="267"/>
      <c r="N358" s="267"/>
      <c r="O358" s="267"/>
      <c r="P358" s="267"/>
      <c r="Q358" s="267"/>
      <c r="R358" s="267"/>
      <c r="S358" s="267"/>
      <c r="T358" s="267"/>
      <c r="U358" s="267"/>
    </row>
    <row r="359" spans="1:21">
      <c r="A359" s="267"/>
      <c r="B359" s="267"/>
      <c r="C359" s="267"/>
      <c r="D359" s="267"/>
      <c r="E359" s="267"/>
      <c r="F359" s="267"/>
      <c r="G359" s="267"/>
      <c r="H359" s="267"/>
      <c r="I359" s="267"/>
      <c r="J359" s="267"/>
      <c r="K359" s="267"/>
      <c r="L359" s="267"/>
      <c r="M359" s="267"/>
      <c r="N359" s="267"/>
      <c r="O359" s="267"/>
      <c r="P359" s="267"/>
      <c r="Q359" s="267"/>
      <c r="R359" s="267"/>
      <c r="S359" s="267"/>
      <c r="T359" s="267"/>
      <c r="U359" s="267"/>
    </row>
    <row r="360" spans="1:21">
      <c r="A360" s="267"/>
      <c r="B360" s="267"/>
      <c r="C360" s="267"/>
      <c r="D360" s="267"/>
      <c r="E360" s="267"/>
      <c r="F360" s="267"/>
      <c r="G360" s="267"/>
      <c r="H360" s="267"/>
      <c r="I360" s="267"/>
      <c r="J360" s="267"/>
      <c r="K360" s="267"/>
      <c r="L360" s="267"/>
      <c r="M360" s="267"/>
      <c r="N360" s="267"/>
      <c r="O360" s="267"/>
      <c r="P360" s="267"/>
      <c r="Q360" s="267"/>
      <c r="R360" s="267"/>
      <c r="S360" s="267"/>
      <c r="T360" s="267"/>
      <c r="U360" s="267"/>
    </row>
    <row r="361" spans="1:21">
      <c r="A361" s="267"/>
      <c r="B361" s="267"/>
      <c r="C361" s="267"/>
      <c r="D361" s="267"/>
      <c r="E361" s="267"/>
      <c r="F361" s="267"/>
      <c r="G361" s="267"/>
      <c r="H361" s="267"/>
      <c r="I361" s="267"/>
      <c r="J361" s="267"/>
      <c r="K361" s="267"/>
      <c r="L361" s="267"/>
      <c r="M361" s="267"/>
      <c r="N361" s="267"/>
      <c r="O361" s="267"/>
      <c r="P361" s="267"/>
      <c r="Q361" s="267"/>
      <c r="R361" s="267"/>
      <c r="S361" s="267"/>
      <c r="T361" s="267"/>
      <c r="U361" s="267"/>
    </row>
    <row r="362" spans="1:21">
      <c r="A362" s="267"/>
      <c r="B362" s="267"/>
      <c r="C362" s="267"/>
      <c r="D362" s="267"/>
      <c r="E362" s="267"/>
      <c r="F362" s="267"/>
      <c r="G362" s="267"/>
      <c r="H362" s="267"/>
      <c r="I362" s="267"/>
      <c r="J362" s="267"/>
      <c r="K362" s="267"/>
      <c r="L362" s="267"/>
      <c r="M362" s="267"/>
      <c r="N362" s="267"/>
      <c r="O362" s="267"/>
      <c r="P362" s="267"/>
      <c r="Q362" s="267"/>
      <c r="R362" s="267"/>
      <c r="S362" s="267"/>
      <c r="T362" s="267"/>
      <c r="U362" s="267"/>
    </row>
    <row r="363" spans="1:21">
      <c r="A363" s="267"/>
      <c r="B363" s="267"/>
      <c r="C363" s="267"/>
      <c r="D363" s="267"/>
      <c r="E363" s="267"/>
      <c r="F363" s="267"/>
      <c r="G363" s="267"/>
      <c r="H363" s="267"/>
      <c r="I363" s="267"/>
      <c r="J363" s="267"/>
      <c r="K363" s="267"/>
      <c r="L363" s="267"/>
      <c r="M363" s="267"/>
      <c r="N363" s="267"/>
      <c r="O363" s="267"/>
      <c r="P363" s="267"/>
      <c r="Q363" s="267"/>
      <c r="R363" s="267"/>
      <c r="S363" s="267"/>
      <c r="T363" s="267"/>
      <c r="U363" s="267"/>
    </row>
    <row r="364" spans="1:21">
      <c r="A364" s="267"/>
      <c r="B364" s="267"/>
      <c r="C364" s="267"/>
      <c r="D364" s="267"/>
      <c r="E364" s="267"/>
      <c r="F364" s="267"/>
      <c r="G364" s="267"/>
      <c r="H364" s="267"/>
      <c r="I364" s="267"/>
      <c r="J364" s="267"/>
      <c r="K364" s="267"/>
      <c r="L364" s="267"/>
      <c r="M364" s="267"/>
      <c r="N364" s="267"/>
      <c r="O364" s="267"/>
      <c r="P364" s="267"/>
      <c r="Q364" s="267"/>
      <c r="R364" s="267"/>
      <c r="S364" s="267"/>
      <c r="T364" s="267"/>
      <c r="U364" s="267"/>
    </row>
    <row r="365" spans="1:21">
      <c r="A365" s="267"/>
      <c r="B365" s="267"/>
      <c r="C365" s="267"/>
      <c r="D365" s="267"/>
      <c r="E365" s="267"/>
      <c r="F365" s="267"/>
      <c r="G365" s="267"/>
      <c r="H365" s="267"/>
      <c r="I365" s="267"/>
      <c r="J365" s="267"/>
      <c r="K365" s="267"/>
      <c r="L365" s="267"/>
      <c r="M365" s="267"/>
      <c r="N365" s="267"/>
      <c r="O365" s="267"/>
      <c r="P365" s="267"/>
      <c r="Q365" s="267"/>
      <c r="R365" s="267"/>
      <c r="S365" s="267"/>
      <c r="T365" s="267"/>
      <c r="U365" s="267"/>
    </row>
    <row r="366" spans="1:21">
      <c r="A366" s="267"/>
      <c r="B366" s="267"/>
      <c r="C366" s="267"/>
      <c r="D366" s="267"/>
      <c r="E366" s="267"/>
      <c r="F366" s="267"/>
      <c r="G366" s="267"/>
      <c r="H366" s="267"/>
      <c r="I366" s="267"/>
      <c r="J366" s="267"/>
      <c r="K366" s="267"/>
      <c r="L366" s="267"/>
      <c r="M366" s="267"/>
      <c r="N366" s="267"/>
      <c r="O366" s="267"/>
      <c r="P366" s="267"/>
      <c r="Q366" s="267"/>
      <c r="R366" s="267"/>
      <c r="S366" s="267"/>
      <c r="T366" s="267"/>
      <c r="U366" s="267"/>
    </row>
    <row r="367" spans="1:21">
      <c r="A367" s="267"/>
      <c r="B367" s="267"/>
      <c r="C367" s="267"/>
      <c r="D367" s="267"/>
      <c r="E367" s="267"/>
      <c r="F367" s="267"/>
      <c r="G367" s="267"/>
      <c r="H367" s="267"/>
      <c r="I367" s="267"/>
      <c r="J367" s="267"/>
      <c r="K367" s="267"/>
      <c r="L367" s="267"/>
      <c r="M367" s="267"/>
      <c r="N367" s="267"/>
      <c r="O367" s="267"/>
      <c r="P367" s="267"/>
      <c r="Q367" s="267"/>
      <c r="R367" s="267"/>
      <c r="S367" s="267"/>
      <c r="T367" s="267"/>
      <c r="U367" s="267"/>
    </row>
    <row r="368" spans="1:21">
      <c r="A368" s="267"/>
      <c r="B368" s="267"/>
      <c r="C368" s="267"/>
      <c r="D368" s="267"/>
      <c r="E368" s="267"/>
      <c r="F368" s="267"/>
      <c r="G368" s="267"/>
      <c r="H368" s="267"/>
      <c r="I368" s="267"/>
      <c r="J368" s="267"/>
      <c r="K368" s="267"/>
      <c r="L368" s="267"/>
      <c r="M368" s="267"/>
      <c r="N368" s="267"/>
      <c r="O368" s="267"/>
      <c r="P368" s="267"/>
      <c r="Q368" s="267"/>
      <c r="R368" s="267"/>
      <c r="S368" s="267"/>
      <c r="T368" s="267"/>
      <c r="U368" s="267"/>
    </row>
    <row r="369" spans="12:21">
      <c r="L369" s="267"/>
      <c r="M369" s="267"/>
      <c r="N369" s="267"/>
      <c r="O369" s="267"/>
      <c r="P369" s="267"/>
      <c r="Q369" s="267"/>
      <c r="R369" s="267"/>
      <c r="S369" s="267"/>
      <c r="T369" s="267"/>
      <c r="U369" s="267"/>
    </row>
    <row r="370" spans="12:21">
      <c r="L370" s="267"/>
      <c r="M370" s="267"/>
      <c r="N370" s="267"/>
      <c r="O370" s="267"/>
      <c r="P370" s="267"/>
      <c r="Q370" s="267"/>
      <c r="R370" s="267"/>
      <c r="S370" s="267"/>
      <c r="T370" s="267"/>
      <c r="U370" s="267"/>
    </row>
    <row r="371" spans="12:21">
      <c r="L371" s="267"/>
      <c r="M371" s="267"/>
      <c r="N371" s="267"/>
      <c r="O371" s="267"/>
      <c r="P371" s="267"/>
      <c r="Q371" s="267"/>
      <c r="R371" s="267"/>
      <c r="S371" s="267"/>
      <c r="T371" s="267"/>
      <c r="U371" s="267"/>
    </row>
    <row r="372" spans="12:21">
      <c r="L372" s="267"/>
      <c r="M372" s="267"/>
      <c r="N372" s="267"/>
      <c r="O372" s="267"/>
      <c r="P372" s="267"/>
      <c r="Q372" s="267"/>
      <c r="R372" s="267"/>
      <c r="S372" s="267"/>
      <c r="T372" s="267"/>
      <c r="U372" s="267"/>
    </row>
    <row r="373" spans="12:21">
      <c r="L373" s="267"/>
      <c r="M373" s="267"/>
      <c r="N373" s="267"/>
      <c r="O373" s="267"/>
      <c r="P373" s="267"/>
      <c r="Q373" s="267"/>
      <c r="R373" s="267"/>
      <c r="S373" s="267"/>
      <c r="T373" s="267"/>
      <c r="U373" s="267"/>
    </row>
    <row r="374" spans="12:21">
      <c r="L374" s="267"/>
      <c r="M374" s="267"/>
      <c r="N374" s="267"/>
      <c r="O374" s="267"/>
      <c r="P374" s="267"/>
      <c r="Q374" s="267"/>
      <c r="R374" s="267"/>
      <c r="S374" s="267"/>
      <c r="T374" s="267"/>
      <c r="U374" s="267"/>
    </row>
    <row r="375" spans="12:21">
      <c r="L375" s="267"/>
      <c r="M375" s="267"/>
      <c r="N375" s="267"/>
      <c r="O375" s="267"/>
      <c r="P375" s="267"/>
      <c r="Q375" s="267"/>
      <c r="R375" s="267"/>
      <c r="S375" s="267"/>
      <c r="T375" s="267"/>
      <c r="U375" s="267"/>
    </row>
    <row r="376" spans="12:21">
      <c r="L376" s="267"/>
      <c r="M376" s="267"/>
      <c r="N376" s="267"/>
      <c r="O376" s="267"/>
      <c r="P376" s="267"/>
      <c r="Q376" s="267"/>
      <c r="R376" s="267"/>
      <c r="S376" s="267"/>
      <c r="T376" s="267"/>
      <c r="U376" s="267"/>
    </row>
    <row r="377" spans="12:21">
      <c r="L377" s="267"/>
      <c r="M377" s="267"/>
      <c r="N377" s="267"/>
      <c r="O377" s="267"/>
      <c r="P377" s="267"/>
      <c r="Q377" s="267"/>
      <c r="R377" s="267"/>
      <c r="S377" s="267"/>
      <c r="T377" s="267"/>
      <c r="U377" s="267"/>
    </row>
    <row r="378" spans="12:21">
      <c r="L378" s="267"/>
      <c r="M378" s="267"/>
      <c r="N378" s="267"/>
      <c r="O378" s="267"/>
      <c r="P378" s="267"/>
      <c r="Q378" s="267"/>
      <c r="R378" s="267"/>
      <c r="S378" s="267"/>
      <c r="T378" s="267"/>
      <c r="U378" s="267"/>
    </row>
    <row r="379" spans="12:21">
      <c r="L379" s="267"/>
      <c r="M379" s="267"/>
      <c r="N379" s="267"/>
      <c r="O379" s="267"/>
      <c r="P379" s="267"/>
      <c r="Q379" s="267"/>
      <c r="R379" s="267"/>
      <c r="S379" s="267"/>
      <c r="T379" s="267"/>
      <c r="U379" s="267"/>
    </row>
    <row r="380" spans="12:21">
      <c r="L380" s="267"/>
      <c r="M380" s="267"/>
      <c r="N380" s="267"/>
      <c r="O380" s="267"/>
      <c r="P380" s="267"/>
      <c r="Q380" s="267"/>
      <c r="R380" s="267"/>
      <c r="S380" s="267"/>
      <c r="T380" s="267"/>
      <c r="U380" s="267"/>
    </row>
    <row r="381" spans="12:21">
      <c r="L381" s="267"/>
      <c r="M381" s="267"/>
      <c r="N381" s="267"/>
      <c r="O381" s="267"/>
      <c r="P381" s="267"/>
      <c r="Q381" s="267"/>
      <c r="R381" s="267"/>
      <c r="S381" s="267"/>
      <c r="T381" s="267"/>
      <c r="U381" s="267"/>
    </row>
    <row r="382" spans="12:21">
      <c r="L382" s="267"/>
      <c r="M382" s="267"/>
      <c r="N382" s="267"/>
      <c r="O382" s="267"/>
      <c r="P382" s="267"/>
      <c r="Q382" s="267"/>
      <c r="R382" s="267"/>
      <c r="S382" s="267"/>
      <c r="T382" s="267"/>
      <c r="U382" s="267"/>
    </row>
    <row r="383" spans="12:21">
      <c r="L383" s="267"/>
      <c r="M383" s="267"/>
      <c r="N383" s="267"/>
      <c r="O383" s="267"/>
      <c r="P383" s="267"/>
      <c r="Q383" s="267"/>
      <c r="R383" s="267"/>
      <c r="S383" s="267"/>
      <c r="T383" s="267"/>
      <c r="U383" s="267"/>
    </row>
    <row r="384" spans="12:21">
      <c r="L384" s="267"/>
      <c r="M384" s="267"/>
      <c r="N384" s="267"/>
      <c r="O384" s="267"/>
      <c r="P384" s="267"/>
      <c r="Q384" s="267"/>
      <c r="R384" s="267"/>
      <c r="S384" s="267"/>
      <c r="T384" s="267"/>
      <c r="U384" s="267"/>
    </row>
    <row r="385" spans="12:21">
      <c r="L385" s="267"/>
      <c r="M385" s="267"/>
      <c r="N385" s="267"/>
      <c r="O385" s="267"/>
      <c r="P385" s="267"/>
      <c r="Q385" s="267"/>
      <c r="R385" s="267"/>
      <c r="S385" s="267"/>
      <c r="T385" s="267"/>
      <c r="U385" s="267"/>
    </row>
    <row r="386" spans="12:21">
      <c r="L386" s="267"/>
      <c r="M386" s="267"/>
      <c r="N386" s="267"/>
      <c r="O386" s="267"/>
      <c r="P386" s="267"/>
      <c r="Q386" s="267"/>
      <c r="R386" s="267"/>
      <c r="S386" s="267"/>
      <c r="T386" s="267"/>
      <c r="U386" s="267"/>
    </row>
    <row r="387" spans="12:21">
      <c r="L387" s="267"/>
      <c r="M387" s="267"/>
      <c r="N387" s="267"/>
      <c r="O387" s="267"/>
      <c r="P387" s="267"/>
      <c r="Q387" s="267"/>
      <c r="R387" s="267"/>
      <c r="S387" s="267"/>
      <c r="T387" s="267"/>
      <c r="U387" s="267"/>
    </row>
    <row r="388" spans="12:21">
      <c r="L388" s="267"/>
      <c r="M388" s="267"/>
      <c r="N388" s="267"/>
      <c r="O388" s="267"/>
      <c r="P388" s="267"/>
      <c r="Q388" s="267"/>
      <c r="R388" s="267"/>
      <c r="S388" s="267"/>
      <c r="T388" s="267"/>
      <c r="U388" s="267"/>
    </row>
    <row r="389" spans="12:21">
      <c r="L389" s="267"/>
      <c r="M389" s="267"/>
      <c r="N389" s="267"/>
      <c r="O389" s="267"/>
      <c r="P389" s="267"/>
      <c r="Q389" s="267"/>
      <c r="R389" s="267"/>
      <c r="S389" s="267"/>
      <c r="T389" s="267"/>
      <c r="U389" s="267"/>
    </row>
    <row r="390" spans="12:21">
      <c r="L390" s="267"/>
      <c r="M390" s="267"/>
      <c r="N390" s="267"/>
      <c r="O390" s="267"/>
      <c r="P390" s="267"/>
      <c r="Q390" s="267"/>
      <c r="R390" s="267"/>
      <c r="S390" s="267"/>
      <c r="T390" s="267"/>
      <c r="U390" s="267"/>
    </row>
    <row r="391" spans="12:21">
      <c r="L391" s="267"/>
      <c r="M391" s="267"/>
      <c r="N391" s="267"/>
      <c r="O391" s="267"/>
      <c r="P391" s="267"/>
      <c r="Q391" s="267"/>
      <c r="R391" s="267"/>
      <c r="S391" s="267"/>
      <c r="T391" s="267"/>
      <c r="U391" s="267"/>
    </row>
    <row r="392" spans="12:21">
      <c r="L392" s="267"/>
      <c r="M392" s="267"/>
      <c r="N392" s="267"/>
      <c r="O392" s="267"/>
      <c r="P392" s="267"/>
      <c r="Q392" s="267"/>
      <c r="R392" s="267"/>
      <c r="S392" s="267"/>
      <c r="T392" s="267"/>
      <c r="U392" s="267"/>
    </row>
    <row r="393" spans="12:21">
      <c r="L393" s="267"/>
      <c r="M393" s="267"/>
      <c r="N393" s="267"/>
      <c r="O393" s="267"/>
      <c r="P393" s="267"/>
      <c r="Q393" s="267"/>
      <c r="R393" s="267"/>
      <c r="S393" s="267"/>
      <c r="T393" s="267"/>
      <c r="U393" s="267"/>
    </row>
    <row r="394" spans="12:21">
      <c r="L394" s="267"/>
      <c r="M394" s="267"/>
      <c r="N394" s="267"/>
      <c r="O394" s="267"/>
      <c r="P394" s="267"/>
      <c r="Q394" s="267"/>
      <c r="R394" s="267"/>
      <c r="S394" s="267"/>
      <c r="T394" s="267"/>
      <c r="U394" s="267"/>
    </row>
    <row r="395" spans="12:21">
      <c r="L395" s="267"/>
      <c r="M395" s="267"/>
      <c r="N395" s="267"/>
      <c r="O395" s="267"/>
      <c r="P395" s="267"/>
      <c r="Q395" s="267"/>
      <c r="R395" s="267"/>
      <c r="S395" s="267"/>
      <c r="T395" s="267"/>
      <c r="U395" s="267"/>
    </row>
    <row r="396" spans="12:21">
      <c r="L396" s="267"/>
      <c r="M396" s="267"/>
      <c r="N396" s="267"/>
      <c r="O396" s="267"/>
      <c r="P396" s="267"/>
      <c r="Q396" s="267"/>
      <c r="R396" s="267"/>
      <c r="S396" s="267"/>
      <c r="T396" s="267"/>
      <c r="U396" s="267"/>
    </row>
    <row r="397" spans="12:21">
      <c r="L397" s="267"/>
      <c r="M397" s="267"/>
      <c r="N397" s="267"/>
      <c r="O397" s="267"/>
      <c r="P397" s="267"/>
      <c r="Q397" s="267"/>
      <c r="R397" s="267"/>
      <c r="S397" s="267"/>
      <c r="T397" s="267"/>
      <c r="U397" s="267"/>
    </row>
    <row r="398" spans="12:21">
      <c r="L398" s="267"/>
      <c r="M398" s="267"/>
      <c r="N398" s="267"/>
      <c r="O398" s="267"/>
      <c r="P398" s="267"/>
      <c r="Q398" s="267"/>
      <c r="R398" s="267"/>
      <c r="S398" s="267"/>
      <c r="T398" s="267"/>
      <c r="U398" s="267"/>
    </row>
    <row r="399" spans="12:21">
      <c r="L399" s="267"/>
      <c r="M399" s="267"/>
      <c r="N399" s="267"/>
      <c r="O399" s="267"/>
      <c r="P399" s="267"/>
      <c r="Q399" s="267"/>
      <c r="R399" s="267"/>
      <c r="S399" s="267"/>
      <c r="T399" s="267"/>
      <c r="U399" s="267"/>
    </row>
    <row r="400" spans="12:21">
      <c r="L400" s="267"/>
      <c r="M400" s="267"/>
      <c r="N400" s="267"/>
      <c r="O400" s="267"/>
      <c r="P400" s="267"/>
      <c r="Q400" s="267"/>
      <c r="R400" s="267"/>
      <c r="S400" s="267"/>
      <c r="T400" s="267"/>
      <c r="U400" s="267"/>
    </row>
    <row r="401" spans="12:21">
      <c r="L401" s="267"/>
      <c r="M401" s="267"/>
      <c r="N401" s="267"/>
      <c r="O401" s="267"/>
      <c r="P401" s="267"/>
      <c r="Q401" s="267"/>
      <c r="R401" s="267"/>
      <c r="S401" s="267"/>
      <c r="T401" s="267"/>
      <c r="U401" s="267"/>
    </row>
    <row r="402" spans="12:21">
      <c r="L402" s="267"/>
      <c r="M402" s="267"/>
      <c r="N402" s="267"/>
      <c r="O402" s="267"/>
      <c r="P402" s="267"/>
      <c r="Q402" s="267"/>
      <c r="R402" s="267"/>
      <c r="S402" s="267"/>
      <c r="T402" s="267"/>
      <c r="U402" s="267"/>
    </row>
    <row r="403" spans="12:21">
      <c r="L403" s="267"/>
      <c r="M403" s="267"/>
      <c r="N403" s="267"/>
      <c r="O403" s="267"/>
      <c r="P403" s="267"/>
      <c r="Q403" s="267"/>
      <c r="R403" s="267"/>
      <c r="S403" s="267"/>
      <c r="T403" s="267"/>
      <c r="U403" s="267"/>
    </row>
    <row r="404" spans="12:21">
      <c r="L404" s="267"/>
      <c r="M404" s="267"/>
      <c r="N404" s="267"/>
      <c r="O404" s="267"/>
      <c r="P404" s="267"/>
      <c r="Q404" s="267"/>
      <c r="R404" s="267"/>
      <c r="S404" s="267"/>
      <c r="T404" s="267"/>
      <c r="U404" s="267"/>
    </row>
    <row r="405" spans="12:21">
      <c r="L405" s="267"/>
      <c r="M405" s="267"/>
      <c r="N405" s="267"/>
      <c r="O405" s="267"/>
      <c r="P405" s="267"/>
      <c r="Q405" s="267"/>
      <c r="R405" s="267"/>
      <c r="S405" s="267"/>
      <c r="T405" s="267"/>
      <c r="U405" s="267"/>
    </row>
    <row r="406" spans="12:21">
      <c r="L406" s="267"/>
      <c r="M406" s="267"/>
      <c r="N406" s="267"/>
      <c r="O406" s="267"/>
      <c r="P406" s="267"/>
      <c r="Q406" s="267"/>
      <c r="R406" s="267"/>
      <c r="S406" s="267"/>
      <c r="T406" s="267"/>
      <c r="U406" s="267"/>
    </row>
    <row r="407" spans="12:21">
      <c r="L407" s="267"/>
      <c r="M407" s="267"/>
      <c r="N407" s="267"/>
      <c r="O407" s="267"/>
      <c r="P407" s="267"/>
      <c r="Q407" s="267"/>
      <c r="R407" s="267"/>
      <c r="S407" s="267"/>
      <c r="T407" s="267"/>
      <c r="U407" s="267"/>
    </row>
    <row r="408" spans="12:21">
      <c r="L408" s="267"/>
      <c r="M408" s="267"/>
      <c r="N408" s="267"/>
      <c r="O408" s="267"/>
      <c r="P408" s="267"/>
      <c r="Q408" s="267"/>
      <c r="R408" s="267"/>
      <c r="S408" s="267"/>
      <c r="T408" s="267"/>
      <c r="U408" s="267"/>
    </row>
    <row r="409" spans="12:21">
      <c r="L409" s="267"/>
      <c r="M409" s="267"/>
      <c r="N409" s="267"/>
      <c r="O409" s="267"/>
      <c r="P409" s="267"/>
      <c r="Q409" s="267"/>
      <c r="R409" s="267"/>
      <c r="S409" s="267"/>
      <c r="T409" s="267"/>
      <c r="U409" s="267"/>
    </row>
    <row r="410" spans="12:21">
      <c r="L410" s="267"/>
      <c r="M410" s="267"/>
      <c r="N410" s="267"/>
      <c r="O410" s="267"/>
      <c r="P410" s="267"/>
      <c r="Q410" s="267"/>
      <c r="R410" s="267"/>
      <c r="S410" s="267"/>
      <c r="T410" s="267"/>
      <c r="U410" s="267"/>
    </row>
    <row r="411" spans="12:21">
      <c r="L411" s="267"/>
      <c r="M411" s="267"/>
      <c r="N411" s="267"/>
      <c r="O411" s="267"/>
      <c r="P411" s="267"/>
      <c r="Q411" s="267"/>
      <c r="R411" s="267"/>
      <c r="S411" s="267"/>
      <c r="T411" s="267"/>
      <c r="U411" s="267"/>
    </row>
    <row r="412" spans="12:21">
      <c r="L412" s="267"/>
      <c r="M412" s="267"/>
      <c r="N412" s="267"/>
      <c r="O412" s="267"/>
      <c r="P412" s="267"/>
      <c r="Q412" s="267"/>
      <c r="R412" s="267"/>
      <c r="S412" s="267"/>
      <c r="T412" s="267"/>
      <c r="U412" s="267"/>
    </row>
    <row r="413" spans="12:21">
      <c r="L413" s="267"/>
      <c r="M413" s="267"/>
      <c r="N413" s="267"/>
      <c r="O413" s="267"/>
      <c r="P413" s="267"/>
      <c r="Q413" s="267"/>
      <c r="R413" s="267"/>
      <c r="S413" s="267"/>
      <c r="T413" s="267"/>
      <c r="U413" s="267"/>
    </row>
    <row r="414" spans="12:21">
      <c r="L414" s="267"/>
      <c r="M414" s="267"/>
      <c r="N414" s="267"/>
      <c r="O414" s="267"/>
      <c r="P414" s="267"/>
      <c r="Q414" s="267"/>
      <c r="R414" s="267"/>
      <c r="S414" s="267"/>
      <c r="T414" s="267"/>
      <c r="U414" s="267"/>
    </row>
    <row r="415" spans="12:21">
      <c r="L415" s="267"/>
      <c r="M415" s="267"/>
      <c r="N415" s="267"/>
      <c r="O415" s="267"/>
      <c r="P415" s="267"/>
      <c r="Q415" s="267"/>
      <c r="R415" s="267"/>
      <c r="S415" s="267"/>
      <c r="T415" s="267"/>
      <c r="U415" s="267"/>
    </row>
    <row r="416" spans="12:21">
      <c r="L416" s="267"/>
      <c r="M416" s="267"/>
      <c r="N416" s="267"/>
      <c r="O416" s="267"/>
      <c r="P416" s="267"/>
      <c r="Q416" s="267"/>
      <c r="R416" s="267"/>
      <c r="S416" s="267"/>
      <c r="T416" s="267"/>
      <c r="U416" s="267"/>
    </row>
    <row r="417" spans="12:21">
      <c r="L417" s="267"/>
      <c r="M417" s="267"/>
      <c r="N417" s="267"/>
      <c r="O417" s="267"/>
      <c r="P417" s="267"/>
      <c r="Q417" s="267"/>
      <c r="R417" s="267"/>
      <c r="S417" s="267"/>
      <c r="T417" s="267"/>
      <c r="U417" s="267"/>
    </row>
    <row r="418" spans="12:21">
      <c r="L418" s="267"/>
      <c r="M418" s="267"/>
      <c r="N418" s="267"/>
      <c r="O418" s="267"/>
      <c r="P418" s="267"/>
      <c r="Q418" s="267"/>
      <c r="R418" s="267"/>
      <c r="S418" s="267"/>
      <c r="T418" s="267"/>
      <c r="U418" s="267"/>
    </row>
    <row r="419" spans="12:21">
      <c r="L419" s="267"/>
      <c r="M419" s="267"/>
      <c r="N419" s="267"/>
      <c r="O419" s="267"/>
      <c r="P419" s="267"/>
      <c r="Q419" s="267"/>
      <c r="R419" s="267"/>
      <c r="S419" s="267"/>
      <c r="T419" s="267"/>
      <c r="U419" s="267"/>
    </row>
  </sheetData>
  <sheetProtection sheet="1" objects="1" scenarios="1"/>
  <mergeCells count="23">
    <mergeCell ref="B6:H6"/>
    <mergeCell ref="B23:B28"/>
    <mergeCell ref="B11:C12"/>
    <mergeCell ref="C16:C17"/>
    <mergeCell ref="B13:B18"/>
    <mergeCell ref="B19:B22"/>
    <mergeCell ref="C14:D15"/>
    <mergeCell ref="B7:D7"/>
    <mergeCell ref="B10:D10"/>
    <mergeCell ref="B8:C9"/>
    <mergeCell ref="B33:D33"/>
    <mergeCell ref="B46:D46"/>
    <mergeCell ref="B29:C30"/>
    <mergeCell ref="B31:C32"/>
    <mergeCell ref="B203:I205"/>
    <mergeCell ref="B50:D50"/>
    <mergeCell ref="B36:D36"/>
    <mergeCell ref="B47:C49"/>
    <mergeCell ref="B91:J93"/>
    <mergeCell ref="B45:H45"/>
    <mergeCell ref="B37:D37"/>
    <mergeCell ref="B38:D43"/>
    <mergeCell ref="B34:H34"/>
  </mergeCells>
  <phoneticPr fontId="6"/>
  <conditionalFormatting sqref="E23:E28">
    <cfRule type="expression" dxfId="102" priority="11">
      <formula>$E$55=1</formula>
    </cfRule>
  </conditionalFormatting>
  <conditionalFormatting sqref="E27">
    <cfRule type="expression" dxfId="101" priority="33">
      <formula>$E$53=1</formula>
    </cfRule>
  </conditionalFormatting>
  <conditionalFormatting sqref="E36">
    <cfRule type="expression" dxfId="100" priority="63">
      <formula>$E$53=1</formula>
    </cfRule>
  </conditionalFormatting>
  <conditionalFormatting sqref="E37">
    <cfRule type="expression" dxfId="99" priority="67">
      <formula>$E$53=15</formula>
    </cfRule>
  </conditionalFormatting>
  <conditionalFormatting sqref="E38:E43">
    <cfRule type="expression" dxfId="98" priority="4">
      <formula>$E$53&gt;4</formula>
    </cfRule>
  </conditionalFormatting>
  <conditionalFormatting sqref="E47:E49">
    <cfRule type="expression" dxfId="97" priority="41">
      <formula>$E$55&gt;0</formula>
    </cfRule>
  </conditionalFormatting>
  <conditionalFormatting sqref="E47:E50">
    <cfRule type="expression" dxfId="96" priority="28">
      <formula>$E$56=5</formula>
    </cfRule>
  </conditionalFormatting>
  <conditionalFormatting sqref="E50">
    <cfRule type="expression" dxfId="95" priority="37">
      <formula>$E$55&gt;2</formula>
    </cfRule>
  </conditionalFormatting>
  <conditionalFormatting sqref="E35:H35">
    <cfRule type="expression" dxfId="94" priority="12">
      <formula>(LEFT(E36,1)="5")</formula>
    </cfRule>
    <cfRule type="expression" dxfId="93" priority="13">
      <formula>(LEFT(E36,1)="6")</formula>
    </cfRule>
  </conditionalFormatting>
  <conditionalFormatting sqref="F23:F28">
    <cfRule type="expression" dxfId="92" priority="7">
      <formula>$F$55=1</formula>
    </cfRule>
  </conditionalFormatting>
  <conditionalFormatting sqref="F27">
    <cfRule type="expression" dxfId="91" priority="32">
      <formula>$F$53=1</formula>
    </cfRule>
  </conditionalFormatting>
  <conditionalFormatting sqref="F36">
    <cfRule type="expression" dxfId="90" priority="64">
      <formula>$F$53=1</formula>
    </cfRule>
  </conditionalFormatting>
  <conditionalFormatting sqref="F37">
    <cfRule type="expression" dxfId="89" priority="68">
      <formula>$F$53=15</formula>
    </cfRule>
  </conditionalFormatting>
  <conditionalFormatting sqref="F38:F43">
    <cfRule type="expression" dxfId="88" priority="3">
      <formula>$F$53&gt;4</formula>
    </cfRule>
  </conditionalFormatting>
  <conditionalFormatting sqref="F47:F49">
    <cfRule type="expression" dxfId="87" priority="40">
      <formula>$F$55&gt;0</formula>
    </cfRule>
  </conditionalFormatting>
  <conditionalFormatting sqref="F47:F50">
    <cfRule type="expression" dxfId="86" priority="26">
      <formula>$F$56=5</formula>
    </cfRule>
  </conditionalFormatting>
  <conditionalFormatting sqref="F50">
    <cfRule type="expression" dxfId="85" priority="36">
      <formula>$F$55&gt;2</formula>
    </cfRule>
  </conditionalFormatting>
  <conditionalFormatting sqref="G23:G28">
    <cfRule type="expression" dxfId="84" priority="6">
      <formula>$G$55=1</formula>
    </cfRule>
  </conditionalFormatting>
  <conditionalFormatting sqref="G27">
    <cfRule type="expression" dxfId="83" priority="31">
      <formula>$G$53=1</formula>
    </cfRule>
  </conditionalFormatting>
  <conditionalFormatting sqref="G36">
    <cfRule type="expression" dxfId="82" priority="65">
      <formula>$G$53=1</formula>
    </cfRule>
  </conditionalFormatting>
  <conditionalFormatting sqref="G37">
    <cfRule type="expression" dxfId="81" priority="69">
      <formula>$G$53=15</formula>
    </cfRule>
  </conditionalFormatting>
  <conditionalFormatting sqref="G38:G43">
    <cfRule type="expression" dxfId="80" priority="2">
      <formula>$G$53&gt;4</formula>
    </cfRule>
  </conditionalFormatting>
  <conditionalFormatting sqref="G47:G49">
    <cfRule type="expression" dxfId="79" priority="39">
      <formula>$G$55&gt;0</formula>
    </cfRule>
  </conditionalFormatting>
  <conditionalFormatting sqref="G47:G50">
    <cfRule type="expression" dxfId="78" priority="24">
      <formula>$G$56=5</formula>
    </cfRule>
  </conditionalFormatting>
  <conditionalFormatting sqref="G50">
    <cfRule type="expression" dxfId="77" priority="35">
      <formula>$G$55&gt;2</formula>
    </cfRule>
  </conditionalFormatting>
  <conditionalFormatting sqref="H23:H28">
    <cfRule type="expression" dxfId="76" priority="5">
      <formula>$H$55=1</formula>
    </cfRule>
  </conditionalFormatting>
  <conditionalFormatting sqref="H27">
    <cfRule type="expression" dxfId="75" priority="30">
      <formula>$H$53=1</formula>
    </cfRule>
  </conditionalFormatting>
  <conditionalFormatting sqref="H36">
    <cfRule type="expression" dxfId="74" priority="66">
      <formula>$H$53=1</formula>
    </cfRule>
  </conditionalFormatting>
  <conditionalFormatting sqref="H37">
    <cfRule type="expression" dxfId="73" priority="70">
      <formula>$H$53=15</formula>
    </cfRule>
  </conditionalFormatting>
  <conditionalFormatting sqref="H38:H43">
    <cfRule type="expression" dxfId="72" priority="1">
      <formula>$H$53&gt;4</formula>
    </cfRule>
  </conditionalFormatting>
  <conditionalFormatting sqref="H47:H49">
    <cfRule type="expression" dxfId="71" priority="38">
      <formula>$H$55&gt;0</formula>
    </cfRule>
  </conditionalFormatting>
  <conditionalFormatting sqref="H47:H50">
    <cfRule type="expression" dxfId="70" priority="22">
      <formula>$H$56=5</formula>
    </cfRule>
  </conditionalFormatting>
  <conditionalFormatting sqref="H50">
    <cfRule type="expression" dxfId="69" priority="34">
      <formula>$H$55&gt;2</formula>
    </cfRule>
  </conditionalFormatting>
  <dataValidations xWindow="702" yWindow="907" count="34">
    <dataValidation imeMode="fullKatakana" allowBlank="1" showInputMessage="1" showErrorMessage="1" sqref="E8:H8 E16:H16 E14:H14" xr:uid="{00000000-0002-0000-0200-000000000000}"/>
    <dataValidation type="whole" imeMode="halfAlpha" allowBlank="1" showInputMessage="1" showErrorMessage="1" errorTitle="【日数エラー】" error="１～３１の数値を入力してください" sqref="E32:H32" xr:uid="{00000000-0002-0000-0200-000001000000}">
      <formula1>1</formula1>
      <formula2>31</formula2>
    </dataValidation>
    <dataValidation type="list" imeMode="fullAlpha" allowBlank="1" showInputMessage="1" showErrorMessage="1" sqref="F29:H29" xr:uid="{00000000-0002-0000-0200-000002000000}">
      <formula1>$D$72:$D$76</formula1>
    </dataValidation>
    <dataValidation type="list" allowBlank="1" showInputMessage="1" showErrorMessage="1" sqref="E33:H33" xr:uid="{00000000-0002-0000-0200-000003000000}">
      <formula1>$G$156:$G$159</formula1>
    </dataValidation>
    <dataValidation type="whole" imeMode="halfAlpha" allowBlank="1" showInputMessage="1" showErrorMessage="1" sqref="E49:H49" xr:uid="{00000000-0002-0000-0200-000004000000}">
      <formula1>1</formula1>
      <formula2>12</formula2>
    </dataValidation>
    <dataValidation type="whole" imeMode="halfAlpha" allowBlank="1" showInputMessage="1" showErrorMessage="1" sqref="E48:H48" xr:uid="{00000000-0002-0000-0200-000005000000}">
      <formula1>1</formula1>
      <formula2>31</formula2>
    </dataValidation>
    <dataValidation type="textLength" imeMode="halfAlpha" allowBlank="1" showInputMessage="1" showErrorMessage="1" errorTitle="【入力エラー】" error="入力例を確認ください" promptTitle="【入力例】" prompt="102-8145_x000a_(間にﾊｲﾌﾝを入れる）" sqref="E13:H13" xr:uid="{00000000-0002-0000-0200-000006000000}">
      <formula1>8</formula1>
      <formula2>8</formula2>
    </dataValidation>
    <dataValidation type="textLength" imeMode="halfAlpha" allowBlank="1" showInputMessage="1" showErrorMessage="1" errorTitle="【エラー】" error="入力例を確認ください" promptTitle="【入力例】" prompt="03-3230-1321_x000a_間にﾊｲﾌﾝ入れる" sqref="E18:H18 E21:H22" xr:uid="{00000000-0002-0000-0200-000007000000}">
      <formula1>12</formula1>
      <formula2>13</formula2>
    </dataValidation>
    <dataValidation type="list" allowBlank="1" showInputMessage="1" showErrorMessage="1" promptTitle="幼稚園・認定こども園種別" prompt="幼稚園・認定こども園のみ、プルダウンから選択してください" sqref="E36:H36" xr:uid="{00000000-0002-0000-0200-000008000000}">
      <formula1>$G$170:$G$176</formula1>
    </dataValidation>
    <dataValidation type="whole" imeMode="halfAlpha" allowBlank="1" showInputMessage="1" showErrorMessage="1" errorTitle="【年数エラー】" error="和歴の年数を入れてください" sqref="F30:H30" xr:uid="{00000000-0002-0000-0200-000009000000}">
      <formula1>1</formula1>
      <formula2>64</formula2>
    </dataValidation>
    <dataValidation type="whole" imeMode="halfAlpha" allowBlank="1" showInputMessage="1" showErrorMessage="1" errorTitle="【月数エラー】" error="１～１２の数値を入力してください" sqref="E31:H31" xr:uid="{00000000-0002-0000-0200-00000A000000}">
      <formula1>1</formula1>
      <formula2>12</formula2>
    </dataValidation>
    <dataValidation type="whole" imeMode="halfAlpha" allowBlank="1" showInputMessage="1" showErrorMessage="1" errorTitle="【入力内容確認】" error="「クラス数」を入力してください_x000a_（幼稚園・認定こども園のみ）" sqref="E27:H27" xr:uid="{00000000-0002-0000-0200-00000B000000}">
      <formula1>0</formula1>
      <formula2>100</formula2>
    </dataValidation>
    <dataValidation type="whole" imeMode="halfAlpha" allowBlank="1" showInputMessage="1" showErrorMessage="1" errorTitle="【入力内容確認】" error="本務教員の数を入力してください" sqref="E23:H23" xr:uid="{00000000-0002-0000-0200-00000C000000}">
      <formula1>0</formula1>
      <formula2>3000</formula2>
    </dataValidation>
    <dataValidation type="whole" imeMode="halfAlpha" allowBlank="1" showInputMessage="1" showErrorMessage="1" errorTitle="【入力内容確認】" error="兼務教員（非常勤、アルバイト）の数を入力してください" sqref="E24:H24" xr:uid="{00000000-0002-0000-0200-00000D000000}">
      <formula1>0</formula1>
      <formula2>5000</formula2>
    </dataValidation>
    <dataValidation type="whole" imeMode="halfAlpha" allowBlank="1" showInputMessage="1" showErrorMessage="1" errorTitle="【入力内容確認】" error="本務「職員」の数を、入力してください" sqref="E25:H25" xr:uid="{00000000-0002-0000-0200-00000E000000}">
      <formula1>0</formula1>
      <formula2>3000</formula2>
    </dataValidation>
    <dataValidation type="whole" imeMode="halfAlpha" allowBlank="1" showInputMessage="1" showErrorMessage="1" errorTitle="【入力内容確認】" error="収容定員（認可定員）の数を、入力してください" sqref="E26:H26" xr:uid="{00000000-0002-0000-0200-00000F000000}">
      <formula1>0</formula1>
      <formula2>10000</formula2>
    </dataValidation>
    <dataValidation type="whole" imeMode="fullAlpha" allowBlank="1" showInputMessage="1" showErrorMessage="1" errorTitle="【入力内容確認】" error="０歳～５歳の園児数を、入力してください" sqref="H36 H29:H33 E31:G32" xr:uid="{00000000-0002-0000-0200-000010000000}">
      <formula1>10</formula1>
      <formula2>300</formula2>
    </dataValidation>
    <dataValidation type="list" allowBlank="1" showInputMessage="1" showErrorMessage="1" sqref="E47:H47" xr:uid="{00000000-0002-0000-0200-000011000000}">
      <formula1>$D$75:$D$76</formula1>
    </dataValidation>
    <dataValidation type="list" allowBlank="1" showInputMessage="1" showErrorMessage="1" promptTitle="【事由選択】" prompt="合併・分離、休校、廃止、名称変更とその事由をプルダウンから選択してください" sqref="E46:H46" xr:uid="{00000000-0002-0000-0200-000012000000}">
      <formula1>$G$162:$G$167</formula1>
    </dataValidation>
    <dataValidation type="list" allowBlank="1" showInputMessage="1" showErrorMessage="1" promptTitle="【学校種・課程】" prompt="プルダウンから選択してください" sqref="E10:H10" xr:uid="{00000000-0002-0000-0200-000013000000}">
      <formula1>$G$142:$G$148</formula1>
    </dataValidation>
    <dataValidation type="list" imeMode="fullAlpha" allowBlank="1" showInputMessage="1" showErrorMessage="1" errorTitle="【入力内容確認】" error="０歳～５歳の園児数を、入力してください" sqref="E36:G36" xr:uid="{00000000-0002-0000-0200-000014000000}">
      <formula1>$G$170:$G$176</formula1>
    </dataValidation>
    <dataValidation type="list" imeMode="fullAlpha" allowBlank="1" showInputMessage="1" showErrorMessage="1" errorTitle="【入力内容確認】" error="０歳～５歳の園児数を、入力してください" sqref="E38:G43" xr:uid="{00000000-0002-0000-0200-000015000000}">
      <formula1>$H$142:$H$150</formula1>
    </dataValidation>
    <dataValidation type="list" allowBlank="1" showInputMessage="1" showErrorMessage="1" prompt="プルダウンから選択してください" sqref="E38:H43" xr:uid="{00000000-0002-0000-0200-000016000000}">
      <formula1>$H$142:$H$150</formula1>
    </dataValidation>
    <dataValidation type="list" allowBlank="1" showInputMessage="1" showErrorMessage="1" sqref="H38:H43" xr:uid="{00000000-0002-0000-0200-000017000000}">
      <formula1>$H$142:$H$150</formula1>
    </dataValidation>
    <dataValidation type="list" allowBlank="1" showInputMessage="1" showErrorMessage="1" prompt="プルダウンから選択してください" sqref="E37:H37" xr:uid="{00000000-0002-0000-0200-000018000000}">
      <formula1>$G$182:$G$185</formula1>
    </dataValidation>
    <dataValidation type="list" allowBlank="1" showInputMessage="1" showErrorMessage="1" errorTitle="【入力形式エラー】" error="プルダウンから選んでください" promptTitle="【都道府県選択】" prompt="プルダウンから選んでください" sqref="E15:H15" xr:uid="{00000000-0002-0000-0200-000019000000}">
      <formula1>$E$143:$E$189</formula1>
    </dataValidation>
    <dataValidation type="whole" imeMode="halfAlpha" allowBlank="1" showInputMessage="1" showErrorMessage="1" sqref="E28:H28" xr:uid="{00000000-0002-0000-0200-00001A000000}">
      <formula1>0</formula1>
      <formula2>10000</formula2>
    </dataValidation>
    <dataValidation type="list" imeMode="fullAlpha" allowBlank="1" showInputMessage="1" showErrorMessage="1" errorTitle="【入力内容確認】" error="０歳～５歳の園児数を、入力してください" sqref="E29:G29" xr:uid="{00000000-0002-0000-0200-00001B000000}">
      <formula1>$D$72:$D$76</formula1>
    </dataValidation>
    <dataValidation type="whole" imeMode="halfAlpha" allowBlank="1" showInputMessage="1" showErrorMessage="1" errorTitle="【年数エラー】" error="和歴の年数を入れてください_x000a_" sqref="E30" xr:uid="{00000000-0002-0000-0200-00001C000000}">
      <formula1>1</formula1>
      <formula2>64</formula2>
    </dataValidation>
    <dataValidation type="whole" imeMode="fullAlpha" allowBlank="1" showInputMessage="1" showErrorMessage="1" errorTitle="【入力内容確認】" error="和歴の年号を入れてください" sqref="E30" xr:uid="{00000000-0002-0000-0200-00001D000000}">
      <formula1>1</formula1>
      <formula2>64</formula2>
    </dataValidation>
    <dataValidation type="whole" imeMode="fullAlpha" allowBlank="1" showInputMessage="1" showErrorMessage="1" errorTitle="【年数エラー】" error="和歴の年数を入れてください" sqref="F30:G30" xr:uid="{00000000-0002-0000-0200-00001E000000}">
      <formula1>10</formula1>
      <formula2>300</formula2>
    </dataValidation>
    <dataValidation type="list" imeMode="fullAlpha" allowBlank="1" showInputMessage="1" showErrorMessage="1" errorTitle="【入力内容確認】" error="０歳～５歳の園児数を、入力してください" sqref="E33:G33" xr:uid="{00000000-0002-0000-0200-00001F000000}">
      <formula1>$G$156:$G$159</formula1>
    </dataValidation>
    <dataValidation type="list" imeMode="halfAlpha" allowBlank="1" showInputMessage="1" showErrorMessage="1" sqref="E29" xr:uid="{00000000-0002-0000-0200-000020000000}">
      <formula1>$D$72:$D$76</formula1>
    </dataValidation>
    <dataValidation imeMode="hiragana" allowBlank="1" showInputMessage="1" showErrorMessage="1" sqref="E9:H9 E11:H12 E17:H17 E19:H20" xr:uid="{00000000-0002-0000-0200-000021000000}"/>
  </dataValidations>
  <pageMargins left="0.51181102362204722" right="0.31496062992125984" top="0.78740157480314965" bottom="0" header="0.31496062992125984" footer="0.31496062992125984"/>
  <pageSetup paperSize="9" scale="7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G97"/>
  <sheetViews>
    <sheetView zoomScale="110" zoomScaleNormal="110" workbookViewId="0"/>
  </sheetViews>
  <sheetFormatPr defaultColWidth="9" defaultRowHeight="13.5"/>
  <cols>
    <col min="1" max="1" width="1.625" style="128" customWidth="1"/>
    <col min="2" max="2" width="2.75" style="130" customWidth="1"/>
    <col min="3" max="3" width="3.75" style="128" customWidth="1"/>
    <col min="4" max="4" width="1.125" style="128" customWidth="1"/>
    <col min="5" max="5" width="37.75" style="128" customWidth="1"/>
    <col min="6" max="9" width="19.625" style="128" customWidth="1"/>
    <col min="10" max="10" width="0.375" style="128" customWidth="1"/>
    <col min="11" max="13" width="4" style="129" hidden="1" customWidth="1"/>
    <col min="14" max="14" width="3.5" style="129" hidden="1" customWidth="1"/>
    <col min="15" max="15" width="4" style="128" hidden="1" customWidth="1"/>
    <col min="16" max="16" width="4" style="128" customWidth="1"/>
    <col min="17" max="16384" width="9" style="128"/>
  </cols>
  <sheetData>
    <row r="1" spans="1:28">
      <c r="A1" s="315"/>
      <c r="B1" s="315"/>
      <c r="C1" s="315"/>
      <c r="D1" s="315"/>
      <c r="E1" s="315"/>
      <c r="F1" s="315"/>
      <c r="G1" s="315"/>
      <c r="H1" s="315"/>
      <c r="I1" s="315"/>
      <c r="J1" s="315"/>
      <c r="K1" s="316"/>
      <c r="L1" s="316"/>
      <c r="M1" s="316"/>
      <c r="N1" s="316"/>
      <c r="O1" s="315"/>
      <c r="P1" s="315"/>
      <c r="Q1" s="315"/>
      <c r="R1" s="315"/>
      <c r="S1" s="315"/>
      <c r="T1" s="315"/>
      <c r="U1" s="315"/>
      <c r="V1" s="315"/>
      <c r="W1" s="315"/>
      <c r="X1" s="315"/>
      <c r="Y1" s="315"/>
      <c r="Z1" s="315"/>
      <c r="AA1" s="315"/>
      <c r="AB1" s="315"/>
    </row>
    <row r="2" spans="1:28">
      <c r="A2" s="315"/>
      <c r="B2" s="315"/>
      <c r="C2" s="315"/>
      <c r="D2" s="315"/>
      <c r="E2" s="315"/>
      <c r="F2" s="315"/>
      <c r="G2" s="315"/>
      <c r="H2" s="315"/>
      <c r="I2" s="315"/>
      <c r="J2" s="315"/>
      <c r="K2" s="316"/>
      <c r="L2" s="316"/>
      <c r="M2" s="316"/>
      <c r="N2" s="316"/>
      <c r="O2" s="315"/>
      <c r="P2" s="315"/>
      <c r="Q2" s="315"/>
      <c r="R2" s="315"/>
      <c r="S2" s="315"/>
      <c r="T2" s="315"/>
      <c r="U2" s="315"/>
      <c r="V2" s="315"/>
      <c r="W2" s="315"/>
      <c r="X2" s="315"/>
      <c r="Y2" s="315"/>
      <c r="Z2" s="315"/>
      <c r="AA2" s="315"/>
      <c r="AB2" s="315"/>
    </row>
    <row r="3" spans="1:28">
      <c r="A3" s="315"/>
      <c r="B3" s="315"/>
      <c r="C3" s="315"/>
      <c r="D3" s="315"/>
      <c r="E3" s="315"/>
      <c r="F3" s="315"/>
      <c r="G3" s="315"/>
      <c r="H3" s="315"/>
      <c r="I3" s="315"/>
      <c r="J3" s="315"/>
      <c r="K3" s="316"/>
      <c r="L3" s="316"/>
      <c r="M3" s="316"/>
      <c r="N3" s="316"/>
      <c r="O3" s="315"/>
      <c r="P3" s="315"/>
      <c r="Q3" s="315"/>
      <c r="R3" s="315"/>
      <c r="S3" s="315"/>
      <c r="T3" s="315"/>
      <c r="U3" s="315"/>
      <c r="V3" s="315"/>
      <c r="W3" s="315"/>
      <c r="X3" s="315"/>
      <c r="Y3" s="315"/>
      <c r="Z3" s="315"/>
      <c r="AA3" s="315"/>
      <c r="AB3" s="315"/>
    </row>
    <row r="4" spans="1:28">
      <c r="A4" s="315"/>
      <c r="B4" s="315"/>
      <c r="C4" s="315"/>
      <c r="D4" s="315"/>
      <c r="E4" s="315"/>
      <c r="F4" s="315"/>
      <c r="G4" s="315"/>
      <c r="H4" s="315"/>
      <c r="I4" s="315"/>
      <c r="J4" s="315"/>
      <c r="K4" s="316"/>
      <c r="L4" s="316"/>
      <c r="M4" s="316"/>
      <c r="N4" s="316"/>
      <c r="O4" s="315"/>
      <c r="P4" s="315"/>
      <c r="Q4" s="315"/>
      <c r="R4" s="315"/>
      <c r="S4" s="315"/>
      <c r="T4" s="315"/>
      <c r="U4" s="315"/>
      <c r="V4" s="315"/>
      <c r="W4" s="315"/>
      <c r="X4" s="315"/>
      <c r="Y4" s="315"/>
      <c r="Z4" s="315"/>
      <c r="AA4" s="315"/>
      <c r="AB4" s="315"/>
    </row>
    <row r="5" spans="1:28">
      <c r="A5" s="315"/>
      <c r="B5" s="315"/>
      <c r="C5" s="315"/>
      <c r="D5" s="315"/>
      <c r="E5" s="315"/>
      <c r="F5" s="315"/>
      <c r="G5" s="315"/>
      <c r="H5" s="315"/>
      <c r="I5" s="315"/>
      <c r="J5" s="315"/>
      <c r="K5" s="316"/>
      <c r="L5" s="316"/>
      <c r="M5" s="316"/>
      <c r="N5" s="316"/>
      <c r="O5" s="315"/>
      <c r="P5" s="315"/>
      <c r="Q5" s="315"/>
      <c r="R5" s="315"/>
      <c r="S5" s="315"/>
      <c r="T5" s="315"/>
      <c r="U5" s="315"/>
      <c r="V5" s="315"/>
      <c r="W5" s="315"/>
      <c r="X5" s="315"/>
      <c r="Y5" s="315"/>
      <c r="Z5" s="315"/>
      <c r="AA5" s="315"/>
      <c r="AB5" s="315"/>
    </row>
    <row r="6" spans="1:28">
      <c r="A6" s="315"/>
      <c r="B6" s="315"/>
      <c r="C6" s="315"/>
      <c r="D6" s="315"/>
      <c r="E6" s="315"/>
      <c r="F6" s="315"/>
      <c r="G6" s="315"/>
      <c r="H6" s="315"/>
      <c r="I6" s="315"/>
      <c r="J6" s="315"/>
      <c r="K6" s="316"/>
      <c r="L6" s="316"/>
      <c r="M6" s="316"/>
      <c r="N6" s="316"/>
      <c r="O6" s="315"/>
      <c r="P6" s="315"/>
      <c r="Q6" s="315"/>
      <c r="R6" s="315"/>
      <c r="S6" s="315"/>
      <c r="T6" s="315"/>
      <c r="U6" s="315"/>
      <c r="V6" s="315"/>
      <c r="W6" s="315"/>
      <c r="X6" s="315"/>
      <c r="Y6" s="315"/>
      <c r="Z6" s="315"/>
      <c r="AA6" s="315"/>
      <c r="AB6" s="315"/>
    </row>
    <row r="7" spans="1:28">
      <c r="A7" s="315"/>
      <c r="B7" s="315"/>
      <c r="C7" s="315"/>
      <c r="D7" s="315"/>
      <c r="E7" s="315"/>
      <c r="F7" s="315"/>
      <c r="G7" s="315"/>
      <c r="H7" s="315"/>
      <c r="I7" s="315"/>
      <c r="J7" s="315"/>
      <c r="K7" s="316"/>
      <c r="L7" s="316"/>
      <c r="M7" s="316"/>
      <c r="N7" s="316"/>
      <c r="O7" s="315"/>
      <c r="P7" s="315"/>
      <c r="Q7" s="315"/>
      <c r="R7" s="315"/>
      <c r="S7" s="315"/>
      <c r="T7" s="315"/>
      <c r="U7" s="315"/>
      <c r="V7" s="315"/>
      <c r="W7" s="315"/>
      <c r="X7" s="315"/>
      <c r="Y7" s="315"/>
      <c r="Z7" s="315"/>
      <c r="AA7" s="315"/>
      <c r="AB7" s="315"/>
    </row>
    <row r="8" spans="1:28">
      <c r="A8" s="315"/>
      <c r="B8" s="315"/>
      <c r="C8" s="315"/>
      <c r="D8" s="315"/>
      <c r="E8" s="315"/>
      <c r="F8" s="315"/>
      <c r="G8" s="315"/>
      <c r="H8" s="315"/>
      <c r="I8" s="315"/>
      <c r="J8" s="315"/>
      <c r="K8" s="316"/>
      <c r="L8" s="316"/>
      <c r="M8" s="316"/>
      <c r="N8" s="316"/>
      <c r="O8" s="315"/>
      <c r="P8" s="315"/>
      <c r="Q8" s="315"/>
      <c r="R8" s="315"/>
      <c r="S8" s="315"/>
      <c r="T8" s="315"/>
      <c r="U8" s="315"/>
      <c r="V8" s="315"/>
      <c r="W8" s="315"/>
      <c r="X8" s="315"/>
      <c r="Y8" s="315"/>
      <c r="Z8" s="315"/>
      <c r="AA8" s="315"/>
      <c r="AB8" s="315"/>
    </row>
    <row r="9" spans="1:28">
      <c r="A9" s="315"/>
      <c r="B9" s="315"/>
      <c r="C9" s="315"/>
      <c r="D9" s="315"/>
      <c r="E9" s="315"/>
      <c r="F9" s="315"/>
      <c r="G9" s="315"/>
      <c r="H9" s="315"/>
      <c r="I9" s="315"/>
      <c r="J9" s="315"/>
      <c r="K9" s="316"/>
      <c r="L9" s="316"/>
      <c r="M9" s="316"/>
      <c r="N9" s="316"/>
      <c r="O9" s="315"/>
      <c r="P9" s="315"/>
      <c r="Q9" s="315"/>
      <c r="R9" s="315"/>
      <c r="S9" s="315"/>
      <c r="T9" s="315"/>
      <c r="U9" s="315"/>
      <c r="V9" s="315"/>
      <c r="W9" s="315"/>
      <c r="X9" s="315"/>
      <c r="Y9" s="315"/>
      <c r="Z9" s="315"/>
      <c r="AA9" s="315"/>
      <c r="AB9" s="315"/>
    </row>
    <row r="10" spans="1:28">
      <c r="A10" s="315"/>
      <c r="B10" s="315"/>
      <c r="C10" s="315"/>
      <c r="D10" s="315"/>
      <c r="E10" s="315"/>
      <c r="F10" s="315"/>
      <c r="G10" s="315"/>
      <c r="H10" s="315"/>
      <c r="I10" s="315"/>
      <c r="J10" s="315"/>
      <c r="K10" s="316"/>
      <c r="L10" s="316"/>
      <c r="M10" s="316"/>
      <c r="N10" s="316"/>
      <c r="O10" s="315"/>
      <c r="P10" s="315"/>
      <c r="Q10" s="315"/>
      <c r="R10" s="315"/>
      <c r="S10" s="315"/>
      <c r="T10" s="315"/>
      <c r="U10" s="315"/>
      <c r="V10" s="315"/>
      <c r="W10" s="315"/>
      <c r="X10" s="315"/>
      <c r="Y10" s="315"/>
      <c r="Z10" s="315"/>
      <c r="AA10" s="315"/>
      <c r="AB10" s="315"/>
    </row>
    <row r="11" spans="1:28">
      <c r="A11" s="315"/>
      <c r="B11" s="315"/>
      <c r="C11" s="315"/>
      <c r="D11" s="315"/>
      <c r="E11" s="315"/>
      <c r="F11" s="315"/>
      <c r="G11" s="315"/>
      <c r="H11" s="315"/>
      <c r="I11" s="315"/>
      <c r="J11" s="315"/>
      <c r="K11" s="316"/>
      <c r="L11" s="316"/>
      <c r="M11" s="316"/>
      <c r="N11" s="316"/>
      <c r="O11" s="315"/>
      <c r="P11" s="315"/>
      <c r="Q11" s="315"/>
      <c r="R11" s="315"/>
      <c r="S11" s="315"/>
      <c r="T11" s="315"/>
      <c r="U11" s="315"/>
      <c r="V11" s="315"/>
      <c r="W11" s="315"/>
      <c r="X11" s="315"/>
      <c r="Y11" s="315"/>
      <c r="Z11" s="315"/>
      <c r="AA11" s="315"/>
      <c r="AB11" s="315"/>
    </row>
    <row r="12" spans="1:28">
      <c r="A12" s="315"/>
      <c r="B12" s="315"/>
      <c r="C12" s="315"/>
      <c r="D12" s="315"/>
      <c r="E12" s="315"/>
      <c r="F12" s="315"/>
      <c r="G12" s="315"/>
      <c r="H12" s="315"/>
      <c r="I12" s="315"/>
      <c r="J12" s="315"/>
      <c r="K12" s="316"/>
      <c r="L12" s="316"/>
      <c r="M12" s="316"/>
      <c r="N12" s="316"/>
      <c r="O12" s="315"/>
      <c r="P12" s="315"/>
      <c r="Q12" s="315"/>
      <c r="R12" s="315"/>
      <c r="S12" s="315"/>
      <c r="T12" s="315"/>
      <c r="U12" s="315"/>
      <c r="V12" s="315"/>
      <c r="W12" s="315"/>
      <c r="X12" s="315"/>
      <c r="Y12" s="315"/>
      <c r="Z12" s="315"/>
      <c r="AA12" s="315"/>
      <c r="AB12" s="315"/>
    </row>
    <row r="13" spans="1:28" ht="14.25">
      <c r="A13" s="317"/>
      <c r="B13" s="315"/>
      <c r="C13" s="315"/>
      <c r="D13" s="315"/>
      <c r="E13" s="315"/>
      <c r="F13" s="315"/>
      <c r="G13" s="315"/>
      <c r="H13" s="315"/>
      <c r="I13" s="315"/>
      <c r="J13" s="315"/>
      <c r="K13" s="317"/>
      <c r="L13" s="317"/>
      <c r="M13" s="317"/>
      <c r="N13" s="317"/>
      <c r="O13" s="317"/>
      <c r="P13" s="317"/>
      <c r="Q13" s="317"/>
      <c r="R13" s="315"/>
      <c r="S13" s="315"/>
      <c r="T13" s="315"/>
      <c r="U13" s="315"/>
      <c r="V13" s="315"/>
      <c r="W13" s="315"/>
      <c r="X13" s="315"/>
      <c r="Y13" s="315"/>
      <c r="Z13" s="315"/>
      <c r="AA13" s="315"/>
      <c r="AB13" s="315"/>
    </row>
    <row r="14" spans="1:28">
      <c r="A14" s="315"/>
      <c r="B14" s="318"/>
      <c r="C14" s="319"/>
      <c r="D14" s="319"/>
      <c r="E14" s="319"/>
      <c r="F14" s="319"/>
      <c r="G14" s="319"/>
      <c r="H14" s="319"/>
      <c r="I14" s="319"/>
      <c r="J14" s="315"/>
      <c r="K14" s="316"/>
      <c r="L14" s="316"/>
      <c r="M14" s="316"/>
      <c r="N14" s="316"/>
      <c r="O14" s="315"/>
      <c r="P14" s="315"/>
      <c r="Q14" s="315"/>
      <c r="R14" s="315"/>
      <c r="S14" s="315"/>
      <c r="T14" s="315"/>
      <c r="U14" s="315"/>
      <c r="V14" s="315"/>
      <c r="W14" s="315"/>
      <c r="X14" s="315"/>
      <c r="Y14" s="315"/>
      <c r="Z14" s="315"/>
      <c r="AA14" s="315"/>
      <c r="AB14" s="315"/>
    </row>
    <row r="15" spans="1:28" ht="17.25">
      <c r="A15" s="315"/>
      <c r="B15" s="623" t="s">
        <v>355</v>
      </c>
      <c r="C15" s="623"/>
      <c r="D15" s="623"/>
      <c r="E15" s="623"/>
      <c r="F15" s="623"/>
      <c r="G15" s="623"/>
      <c r="H15" s="623"/>
      <c r="I15" s="623"/>
      <c r="J15" s="320"/>
      <c r="K15" s="316"/>
      <c r="L15" s="316"/>
      <c r="M15" s="316"/>
      <c r="N15" s="316"/>
      <c r="O15" s="315"/>
      <c r="P15" s="315"/>
      <c r="Q15" s="315"/>
      <c r="R15" s="315"/>
      <c r="S15" s="315"/>
      <c r="T15" s="315"/>
      <c r="U15" s="315"/>
      <c r="V15" s="315"/>
      <c r="W15" s="315"/>
      <c r="X15" s="315"/>
      <c r="Y15" s="315"/>
      <c r="Z15" s="315"/>
      <c r="AA15" s="315"/>
      <c r="AB15" s="315"/>
    </row>
    <row r="16" spans="1:28" ht="15" thickBot="1">
      <c r="A16" s="315"/>
      <c r="B16" s="318"/>
      <c r="C16" s="319"/>
      <c r="D16" s="319"/>
      <c r="E16" s="319"/>
      <c r="F16" s="319"/>
      <c r="G16" s="319"/>
      <c r="H16" s="321"/>
      <c r="I16" s="322" t="str">
        <f ca="1">CONCATENATE("（",作業２!C63,作業２!C56,"年4月1日～",作業２!C67,作業２!C59,"年3月31日　単位：円）")</f>
        <v>（令和5年4月1日～令和6年3月31日　単位：円）</v>
      </c>
      <c r="J16" s="323"/>
      <c r="K16" s="316"/>
      <c r="L16" s="316"/>
      <c r="M16" s="316"/>
      <c r="N16" s="316"/>
      <c r="O16" s="315"/>
      <c r="P16" s="315"/>
      <c r="Q16" s="315"/>
      <c r="R16" s="315"/>
      <c r="S16" s="315"/>
      <c r="T16" s="315"/>
      <c r="U16" s="315"/>
      <c r="V16" s="315"/>
      <c r="W16" s="315"/>
      <c r="X16" s="315"/>
      <c r="Y16" s="315"/>
      <c r="Z16" s="315"/>
      <c r="AA16" s="315"/>
      <c r="AB16" s="315"/>
    </row>
    <row r="17" spans="1:28" ht="14.25" thickTop="1">
      <c r="A17" s="315"/>
      <c r="B17" s="624" t="s">
        <v>421</v>
      </c>
      <c r="C17" s="625"/>
      <c r="D17" s="625"/>
      <c r="E17" s="626"/>
      <c r="F17" s="339"/>
      <c r="G17" s="339"/>
      <c r="H17" s="339"/>
      <c r="I17" s="340"/>
      <c r="J17" s="133"/>
      <c r="P17" s="315"/>
      <c r="Q17" s="315"/>
      <c r="R17" s="315"/>
      <c r="S17" s="315"/>
      <c r="T17" s="315"/>
      <c r="U17" s="315"/>
      <c r="V17" s="315"/>
      <c r="W17" s="315"/>
      <c r="X17" s="315"/>
      <c r="Y17" s="315"/>
      <c r="Z17" s="315"/>
      <c r="AA17" s="315"/>
      <c r="AB17" s="315"/>
    </row>
    <row r="18" spans="1:28" ht="35.25" customHeight="1" thickBot="1">
      <c r="A18" s="315"/>
      <c r="B18" s="630"/>
      <c r="C18" s="631"/>
      <c r="D18" s="631"/>
      <c r="E18" s="632"/>
      <c r="F18" s="341" t="str">
        <f>IF(作業２!E9="","",作業２!E9)</f>
        <v/>
      </c>
      <c r="G18" s="341" t="str">
        <f>IF(作業２!F9="","",作業２!F9)</f>
        <v/>
      </c>
      <c r="H18" s="341" t="str">
        <f>IF(作業２!G9="","",作業２!G9)</f>
        <v/>
      </c>
      <c r="I18" s="442" t="str">
        <f>IF(作業２!H9="","",作業２!H9)</f>
        <v/>
      </c>
      <c r="J18" s="130"/>
      <c r="P18" s="315"/>
      <c r="Q18" s="315"/>
      <c r="R18" s="315"/>
      <c r="S18" s="315"/>
      <c r="T18" s="315"/>
      <c r="U18" s="315"/>
      <c r="V18" s="315"/>
      <c r="W18" s="315"/>
      <c r="X18" s="315"/>
      <c r="Y18" s="315"/>
      <c r="Z18" s="315"/>
      <c r="AA18" s="315"/>
      <c r="AB18" s="315"/>
    </row>
    <row r="19" spans="1:28" ht="24.95" customHeight="1">
      <c r="A19" s="315"/>
      <c r="B19" s="608" t="s">
        <v>402</v>
      </c>
      <c r="C19" s="609"/>
      <c r="D19" s="609"/>
      <c r="E19" s="610"/>
      <c r="F19" s="342" t="str">
        <f>IF(K19=TRUE,"",SUM(F20:F25))</f>
        <v/>
      </c>
      <c r="G19" s="342" t="str">
        <f>IF(L19=TRUE,"",SUM(G20:G25))</f>
        <v/>
      </c>
      <c r="H19" s="342" t="str">
        <f>IF(M19=TRUE,"",SUM(H20:H25))</f>
        <v/>
      </c>
      <c r="I19" s="343" t="str">
        <f>IF(N19=TRUE,"",SUM(I20:I25))</f>
        <v/>
      </c>
      <c r="J19" s="131"/>
      <c r="K19" s="129" t="b">
        <f>AND(F20="",F21="",F22="",F23="",F24="",F25="")</f>
        <v>1</v>
      </c>
      <c r="L19" s="129" t="b">
        <f>AND(G20="",G21="",G22="",G23="",G24="",G25="")</f>
        <v>1</v>
      </c>
      <c r="M19" s="129" t="b">
        <f>AND(H20="",H21="",H22="",H23="",H24="",H25="")</f>
        <v>1</v>
      </c>
      <c r="N19" s="129" t="b">
        <f>AND(I20="",I21="",I22="",I23="",I24="",I25="")</f>
        <v>1</v>
      </c>
      <c r="P19" s="315"/>
      <c r="Q19" s="315"/>
      <c r="R19" s="315"/>
      <c r="S19" s="315"/>
      <c r="T19" s="315"/>
      <c r="U19" s="315"/>
      <c r="V19" s="315"/>
      <c r="W19" s="315"/>
      <c r="X19" s="315"/>
      <c r="Y19" s="315"/>
      <c r="Z19" s="315"/>
      <c r="AA19" s="315"/>
      <c r="AB19" s="315"/>
    </row>
    <row r="20" spans="1:28" ht="24.95" customHeight="1">
      <c r="A20" s="315"/>
      <c r="B20" s="587" t="s">
        <v>324</v>
      </c>
      <c r="C20" s="344" t="s">
        <v>317</v>
      </c>
      <c r="D20" s="345"/>
      <c r="E20" s="346" t="s">
        <v>354</v>
      </c>
      <c r="F20" s="201"/>
      <c r="G20" s="202"/>
      <c r="H20" s="203"/>
      <c r="I20" s="204"/>
      <c r="P20" s="315"/>
      <c r="Q20" s="315"/>
      <c r="R20" s="315"/>
      <c r="S20" s="315"/>
      <c r="T20" s="315"/>
      <c r="U20" s="315"/>
      <c r="V20" s="315"/>
      <c r="W20" s="315"/>
      <c r="X20" s="315"/>
      <c r="Y20" s="315"/>
      <c r="Z20" s="315"/>
      <c r="AA20" s="315"/>
      <c r="AB20" s="315"/>
    </row>
    <row r="21" spans="1:28" ht="24.95" customHeight="1">
      <c r="A21" s="315"/>
      <c r="B21" s="611"/>
      <c r="C21" s="347" t="s">
        <v>315</v>
      </c>
      <c r="D21" s="348"/>
      <c r="E21" s="349" t="s">
        <v>353</v>
      </c>
      <c r="F21" s="205"/>
      <c r="G21" s="202"/>
      <c r="H21" s="203"/>
      <c r="I21" s="206"/>
      <c r="P21" s="315"/>
      <c r="Q21" s="315"/>
      <c r="R21" s="315"/>
      <c r="S21" s="315"/>
      <c r="T21" s="315"/>
      <c r="U21" s="315"/>
      <c r="V21" s="315"/>
      <c r="W21" s="315"/>
      <c r="X21" s="315"/>
      <c r="Y21" s="315"/>
      <c r="Z21" s="315"/>
      <c r="AA21" s="315"/>
      <c r="AB21" s="315"/>
    </row>
    <row r="22" spans="1:28" ht="24.95" customHeight="1">
      <c r="A22" s="315"/>
      <c r="B22" s="611"/>
      <c r="C22" s="347" t="s">
        <v>313</v>
      </c>
      <c r="D22" s="348"/>
      <c r="E22" s="349" t="s">
        <v>352</v>
      </c>
      <c r="F22" s="205"/>
      <c r="G22" s="202"/>
      <c r="H22" s="203"/>
      <c r="I22" s="206"/>
      <c r="P22" s="315"/>
      <c r="Q22" s="315"/>
      <c r="R22" s="315"/>
      <c r="S22" s="315"/>
      <c r="T22" s="315"/>
      <c r="U22" s="315"/>
      <c r="V22" s="315"/>
      <c r="W22" s="315"/>
      <c r="X22" s="315"/>
      <c r="Y22" s="315"/>
      <c r="Z22" s="315"/>
      <c r="AA22" s="315"/>
      <c r="AB22" s="315"/>
    </row>
    <row r="23" spans="1:28" ht="24.95" customHeight="1">
      <c r="A23" s="315"/>
      <c r="B23" s="611"/>
      <c r="C23" s="347" t="s">
        <v>48</v>
      </c>
      <c r="D23" s="350"/>
      <c r="E23" s="351" t="s">
        <v>346</v>
      </c>
      <c r="F23" s="205"/>
      <c r="G23" s="207"/>
      <c r="H23" s="208"/>
      <c r="I23" s="206"/>
      <c r="P23" s="315"/>
      <c r="Q23" s="324"/>
      <c r="R23" s="315"/>
      <c r="S23" s="315"/>
      <c r="T23" s="315"/>
      <c r="U23" s="315"/>
      <c r="V23" s="315"/>
      <c r="W23" s="315"/>
      <c r="X23" s="315"/>
      <c r="Y23" s="315"/>
      <c r="Z23" s="315"/>
      <c r="AA23" s="315"/>
      <c r="AB23" s="315"/>
    </row>
    <row r="24" spans="1:28" ht="24.95" customHeight="1">
      <c r="A24" s="315"/>
      <c r="B24" s="611"/>
      <c r="C24" s="347" t="s">
        <v>58</v>
      </c>
      <c r="D24" s="350"/>
      <c r="E24" s="351" t="s">
        <v>347</v>
      </c>
      <c r="F24" s="205"/>
      <c r="G24" s="202"/>
      <c r="H24" s="203"/>
      <c r="I24" s="206"/>
      <c r="P24" s="315"/>
      <c r="Q24" s="324"/>
      <c r="R24" s="315"/>
      <c r="S24" s="315"/>
      <c r="T24" s="315"/>
      <c r="U24" s="315"/>
      <c r="V24" s="315"/>
      <c r="W24" s="315"/>
      <c r="X24" s="315"/>
      <c r="Y24" s="315"/>
      <c r="Z24" s="315"/>
      <c r="AA24" s="315"/>
      <c r="AB24" s="315"/>
    </row>
    <row r="25" spans="1:28" ht="24.95" customHeight="1" thickBot="1">
      <c r="A25" s="315"/>
      <c r="B25" s="612"/>
      <c r="C25" s="347" t="s">
        <v>59</v>
      </c>
      <c r="D25" s="350"/>
      <c r="E25" s="352" t="s">
        <v>439</v>
      </c>
      <c r="F25" s="205"/>
      <c r="G25" s="202"/>
      <c r="H25" s="203"/>
      <c r="I25" s="209"/>
      <c r="P25" s="315"/>
      <c r="Q25" s="315"/>
      <c r="R25" s="315"/>
      <c r="S25" s="315"/>
      <c r="T25" s="315"/>
      <c r="U25" s="315"/>
      <c r="V25" s="315"/>
      <c r="W25" s="315"/>
      <c r="X25" s="315"/>
      <c r="Y25" s="315"/>
      <c r="Z25" s="315"/>
      <c r="AA25" s="315"/>
      <c r="AB25" s="315"/>
    </row>
    <row r="26" spans="1:28" ht="24.95" customHeight="1">
      <c r="A26" s="315"/>
      <c r="B26" s="584" t="s">
        <v>403</v>
      </c>
      <c r="C26" s="585"/>
      <c r="D26" s="585"/>
      <c r="E26" s="586"/>
      <c r="F26" s="199" t="str">
        <f>IF(K26=TRUE,"",SUM(F27:F28))</f>
        <v/>
      </c>
      <c r="G26" s="199" t="str">
        <f>IF(L26=TRUE,"",SUM(G27:G28))</f>
        <v/>
      </c>
      <c r="H26" s="199" t="str">
        <f>IF(M26=TRUE,"",SUM(H27:H28))</f>
        <v/>
      </c>
      <c r="I26" s="200" t="str">
        <f>IF(N26=TRUE,"",SUM(I27:I28))</f>
        <v/>
      </c>
      <c r="K26" s="129" t="b">
        <f>AND(F27="",F28="")</f>
        <v>1</v>
      </c>
      <c r="L26" s="129" t="b">
        <f>AND(G27="",G28="")</f>
        <v>1</v>
      </c>
      <c r="M26" s="129" t="b">
        <f>AND(H27="",H28="")</f>
        <v>1</v>
      </c>
      <c r="N26" s="129" t="b">
        <f>AND(I27="",I28="")</f>
        <v>1</v>
      </c>
      <c r="P26" s="315"/>
      <c r="Q26" s="315"/>
      <c r="R26" s="315"/>
      <c r="S26" s="315"/>
      <c r="T26" s="315"/>
      <c r="U26" s="315"/>
      <c r="V26" s="315"/>
      <c r="W26" s="315"/>
      <c r="X26" s="315"/>
      <c r="Y26" s="315"/>
      <c r="Z26" s="315"/>
      <c r="AA26" s="315"/>
      <c r="AB26" s="315"/>
    </row>
    <row r="27" spans="1:28" ht="24.95" customHeight="1">
      <c r="A27" s="315"/>
      <c r="B27" s="587" t="s">
        <v>318</v>
      </c>
      <c r="C27" s="344" t="s">
        <v>317</v>
      </c>
      <c r="D27" s="345"/>
      <c r="E27" s="346" t="s">
        <v>351</v>
      </c>
      <c r="F27" s="201"/>
      <c r="G27" s="202"/>
      <c r="H27" s="203"/>
      <c r="I27" s="204"/>
      <c r="P27" s="315"/>
      <c r="Q27" s="315"/>
      <c r="R27" s="315"/>
      <c r="S27" s="315"/>
      <c r="T27" s="315"/>
      <c r="U27" s="315"/>
      <c r="V27" s="315"/>
      <c r="W27" s="315"/>
      <c r="X27" s="315"/>
      <c r="Y27" s="315"/>
      <c r="Z27" s="315"/>
      <c r="AA27" s="315"/>
      <c r="AB27" s="315"/>
    </row>
    <row r="28" spans="1:28" ht="24.95" customHeight="1" thickBot="1">
      <c r="A28" s="315"/>
      <c r="B28" s="589"/>
      <c r="C28" s="353" t="s">
        <v>33</v>
      </c>
      <c r="D28" s="354"/>
      <c r="E28" s="352" t="s">
        <v>345</v>
      </c>
      <c r="F28" s="210"/>
      <c r="G28" s="211"/>
      <c r="H28" s="212"/>
      <c r="I28" s="209"/>
      <c r="P28" s="315"/>
      <c r="Q28" s="315"/>
      <c r="R28" s="315"/>
      <c r="S28" s="315"/>
      <c r="T28" s="315"/>
      <c r="U28" s="315"/>
      <c r="V28" s="315"/>
      <c r="W28" s="315"/>
      <c r="X28" s="315"/>
      <c r="Y28" s="315"/>
      <c r="Z28" s="315"/>
      <c r="AA28" s="315"/>
      <c r="AB28" s="315"/>
    </row>
    <row r="29" spans="1:28" ht="24.95" customHeight="1" thickBot="1">
      <c r="A29" s="315"/>
      <c r="B29" s="602" t="s">
        <v>404</v>
      </c>
      <c r="C29" s="603"/>
      <c r="D29" s="603"/>
      <c r="E29" s="604"/>
      <c r="F29" s="213"/>
      <c r="G29" s="214"/>
      <c r="H29" s="215"/>
      <c r="I29" s="216"/>
      <c r="P29" s="315"/>
      <c r="Q29" s="315"/>
      <c r="R29" s="315"/>
      <c r="S29" s="315"/>
      <c r="T29" s="315"/>
      <c r="U29" s="315"/>
      <c r="V29" s="315"/>
      <c r="W29" s="315"/>
      <c r="X29" s="315"/>
      <c r="Y29" s="315"/>
      <c r="Z29" s="315"/>
      <c r="AA29" s="315"/>
      <c r="AB29" s="315"/>
    </row>
    <row r="30" spans="1:28" ht="24.95" customHeight="1">
      <c r="A30" s="315"/>
      <c r="B30" s="584" t="s">
        <v>405</v>
      </c>
      <c r="C30" s="585"/>
      <c r="D30" s="585"/>
      <c r="E30" s="586"/>
      <c r="F30" s="199" t="str">
        <f>IF(K30=TRUE,"",SUM(F31,F32,F36))</f>
        <v/>
      </c>
      <c r="G30" s="199" t="str">
        <f>IF(L30=TRUE,"",SUM(G31,G32,G36))</f>
        <v/>
      </c>
      <c r="H30" s="199" t="str">
        <f>IF(M30=TRUE,"",SUM(H31,H32,H36))</f>
        <v/>
      </c>
      <c r="I30" s="200" t="str">
        <f>IF(N30=TRUE,"",SUM(I31,I32,I36))</f>
        <v/>
      </c>
      <c r="J30" s="131"/>
      <c r="K30" s="129" t="b">
        <f>AND(F31="",F32="",F36="")</f>
        <v>1</v>
      </c>
      <c r="L30" s="129" t="b">
        <f>AND(G31="",G32="",G36="")</f>
        <v>1</v>
      </c>
      <c r="M30" s="129" t="b">
        <f>AND(H31="",H32="",H36="")</f>
        <v>1</v>
      </c>
      <c r="N30" s="129" t="b">
        <f>AND(I31="",I32="",I36="")</f>
        <v>1</v>
      </c>
      <c r="P30" s="315"/>
      <c r="Q30" s="315"/>
      <c r="R30" s="315"/>
      <c r="S30" s="315"/>
      <c r="T30" s="315"/>
      <c r="U30" s="315"/>
      <c r="V30" s="315"/>
      <c r="W30" s="315"/>
      <c r="X30" s="315"/>
      <c r="Y30" s="315"/>
      <c r="Z30" s="315"/>
      <c r="AA30" s="315"/>
      <c r="AB30" s="315"/>
    </row>
    <row r="31" spans="1:28" ht="24.95" customHeight="1">
      <c r="A31" s="315"/>
      <c r="B31" s="639" t="s">
        <v>318</v>
      </c>
      <c r="C31" s="355" t="s">
        <v>317</v>
      </c>
      <c r="D31" s="356"/>
      <c r="E31" s="357" t="s">
        <v>350</v>
      </c>
      <c r="F31" s="201"/>
      <c r="G31" s="217"/>
      <c r="H31" s="218"/>
      <c r="I31" s="219"/>
      <c r="P31" s="315"/>
      <c r="Q31" s="315"/>
      <c r="R31" s="315"/>
      <c r="S31" s="315"/>
      <c r="T31" s="315"/>
      <c r="U31" s="315"/>
      <c r="V31" s="315"/>
      <c r="W31" s="315"/>
      <c r="X31" s="315"/>
      <c r="Y31" s="315"/>
      <c r="Z31" s="315"/>
      <c r="AA31" s="315"/>
      <c r="AB31" s="315"/>
    </row>
    <row r="32" spans="1:28" ht="24.95" customHeight="1">
      <c r="A32" s="315"/>
      <c r="B32" s="640"/>
      <c r="C32" s="358" t="s">
        <v>315</v>
      </c>
      <c r="D32" s="359"/>
      <c r="E32" s="360" t="s">
        <v>253</v>
      </c>
      <c r="F32" s="220" t="str">
        <f>IF(K32=TRUE,"",SUM(F33,F34))</f>
        <v/>
      </c>
      <c r="G32" s="220" t="str">
        <f>IF(L32=TRUE,"",SUM(G33,G34))</f>
        <v/>
      </c>
      <c r="H32" s="220" t="str">
        <f>IF(M32=TRUE,"",SUM(H33,H34))</f>
        <v/>
      </c>
      <c r="I32" s="221" t="str">
        <f>IF(N32=TRUE,"",SUM(I33,I34))</f>
        <v/>
      </c>
      <c r="K32" s="129" t="b">
        <f>AND(F33="",F34="")</f>
        <v>1</v>
      </c>
      <c r="L32" s="129" t="b">
        <f>AND(G33="",G34="")</f>
        <v>1</v>
      </c>
      <c r="M32" s="129" t="b">
        <f>AND(H33="",H34="")</f>
        <v>1</v>
      </c>
      <c r="N32" s="129" t="b">
        <f>AND(I33="",I34="")</f>
        <v>1</v>
      </c>
      <c r="P32" s="315"/>
      <c r="Q32" s="315"/>
      <c r="R32" s="315"/>
      <c r="S32" s="315"/>
      <c r="T32" s="315"/>
      <c r="U32" s="315"/>
      <c r="V32" s="315"/>
      <c r="W32" s="315"/>
      <c r="X32" s="315"/>
      <c r="Y32" s="315"/>
      <c r="Z32" s="315"/>
      <c r="AA32" s="315"/>
      <c r="AB32" s="315"/>
    </row>
    <row r="33" spans="1:28" ht="24.95" customHeight="1">
      <c r="A33" s="315"/>
      <c r="B33" s="640"/>
      <c r="C33" s="642" t="s">
        <v>349</v>
      </c>
      <c r="D33" s="361"/>
      <c r="E33" s="362" t="s">
        <v>438</v>
      </c>
      <c r="F33" s="249"/>
      <c r="G33" s="250"/>
      <c r="H33" s="251"/>
      <c r="I33" s="252"/>
      <c r="P33" s="315"/>
      <c r="Q33" s="324"/>
      <c r="R33" s="315"/>
      <c r="S33" s="315"/>
      <c r="T33" s="315"/>
      <c r="U33" s="315"/>
      <c r="V33" s="315"/>
      <c r="W33" s="315"/>
      <c r="X33" s="315"/>
      <c r="Y33" s="315"/>
      <c r="Z33" s="315"/>
      <c r="AA33" s="315"/>
      <c r="AB33" s="315"/>
    </row>
    <row r="34" spans="1:28" ht="24.95" customHeight="1">
      <c r="A34" s="315"/>
      <c r="B34" s="640"/>
      <c r="C34" s="643"/>
      <c r="D34" s="363"/>
      <c r="E34" s="362" t="s">
        <v>348</v>
      </c>
      <c r="F34" s="249"/>
      <c r="G34" s="250"/>
      <c r="H34" s="251"/>
      <c r="I34" s="252"/>
      <c r="P34" s="315"/>
      <c r="Q34" s="315"/>
      <c r="R34" s="315"/>
      <c r="S34" s="315"/>
      <c r="T34" s="315"/>
      <c r="U34" s="315"/>
      <c r="V34" s="315"/>
      <c r="W34" s="315"/>
      <c r="X34" s="315"/>
      <c r="Y34" s="315"/>
      <c r="Z34" s="315"/>
      <c r="AA34" s="315"/>
      <c r="AB34" s="315"/>
    </row>
    <row r="35" spans="1:28" ht="24.95" customHeight="1">
      <c r="A35" s="315"/>
      <c r="B35" s="640"/>
      <c r="C35" s="644"/>
      <c r="D35" s="364"/>
      <c r="E35" s="365" t="s">
        <v>399</v>
      </c>
      <c r="F35" s="253"/>
      <c r="G35" s="254"/>
      <c r="H35" s="255"/>
      <c r="I35" s="256"/>
      <c r="P35" s="315"/>
      <c r="Q35" s="315"/>
      <c r="R35" s="315"/>
      <c r="S35" s="315"/>
      <c r="T35" s="315"/>
      <c r="U35" s="315"/>
      <c r="V35" s="315"/>
      <c r="W35" s="315"/>
      <c r="X35" s="315"/>
      <c r="Y35" s="315"/>
      <c r="Z35" s="315"/>
      <c r="AA35" s="315"/>
      <c r="AB35" s="315"/>
    </row>
    <row r="36" spans="1:28" ht="24.95" customHeight="1" thickBot="1">
      <c r="A36" s="315"/>
      <c r="B36" s="641"/>
      <c r="C36" s="366" t="s">
        <v>313</v>
      </c>
      <c r="D36" s="367"/>
      <c r="E36" s="368" t="s">
        <v>347</v>
      </c>
      <c r="F36" s="213"/>
      <c r="G36" s="214"/>
      <c r="H36" s="215"/>
      <c r="I36" s="216"/>
      <c r="P36" s="315"/>
      <c r="Q36" s="325"/>
      <c r="R36" s="315"/>
      <c r="S36" s="315"/>
      <c r="T36" s="315"/>
      <c r="U36" s="315"/>
      <c r="V36" s="315"/>
      <c r="W36" s="315"/>
      <c r="X36" s="315"/>
      <c r="Y36" s="315"/>
      <c r="Z36" s="315"/>
      <c r="AA36" s="315"/>
      <c r="AB36" s="315"/>
    </row>
    <row r="37" spans="1:28" ht="24.95" customHeight="1" thickBot="1">
      <c r="A37" s="315"/>
      <c r="B37" s="602" t="s">
        <v>406</v>
      </c>
      <c r="C37" s="603"/>
      <c r="D37" s="603"/>
      <c r="E37" s="604"/>
      <c r="F37" s="210"/>
      <c r="G37" s="211"/>
      <c r="H37" s="212"/>
      <c r="I37" s="209"/>
      <c r="P37" s="315"/>
      <c r="Q37" s="315"/>
      <c r="R37" s="315"/>
      <c r="S37" s="315"/>
      <c r="T37" s="315"/>
      <c r="U37" s="315"/>
      <c r="V37" s="315"/>
      <c r="W37" s="315"/>
      <c r="X37" s="315"/>
      <c r="Y37" s="315"/>
      <c r="Z37" s="315"/>
      <c r="AA37" s="315"/>
      <c r="AB37" s="315"/>
    </row>
    <row r="38" spans="1:28" ht="24.95" customHeight="1" thickBot="1">
      <c r="A38" s="315"/>
      <c r="B38" s="605" t="s">
        <v>411</v>
      </c>
      <c r="C38" s="645"/>
      <c r="D38" s="645"/>
      <c r="E38" s="646"/>
      <c r="F38" s="222" t="str">
        <f>IF(K38=TRUE,"",SUM(F39,F40))</f>
        <v/>
      </c>
      <c r="G38" s="222" t="str">
        <f>IF(L38=TRUE,"",SUM(G39,G40))</f>
        <v/>
      </c>
      <c r="H38" s="222" t="str">
        <f>IF(M38=TRUE,"",SUM(H39,H40))</f>
        <v/>
      </c>
      <c r="I38" s="223" t="str">
        <f>IF(N38=TRUE,"",SUM(I39,I40))</f>
        <v/>
      </c>
      <c r="K38" s="129" t="b">
        <f>AND(F39="",F40="")</f>
        <v>1</v>
      </c>
      <c r="L38" s="129" t="b">
        <f>AND(G39="",G40="")</f>
        <v>1</v>
      </c>
      <c r="M38" s="129" t="b">
        <f>AND(H39="",H40="")</f>
        <v>1</v>
      </c>
      <c r="N38" s="129" t="b">
        <f>AND(I39="",I40="")</f>
        <v>1</v>
      </c>
      <c r="P38" s="315"/>
      <c r="Q38" s="315"/>
      <c r="R38" s="315"/>
      <c r="S38" s="315"/>
      <c r="T38" s="315"/>
      <c r="U38" s="315"/>
      <c r="V38" s="315"/>
      <c r="W38" s="315"/>
      <c r="X38" s="315"/>
      <c r="Y38" s="315"/>
      <c r="Z38" s="315"/>
      <c r="AA38" s="315"/>
      <c r="AB38" s="315"/>
    </row>
    <row r="39" spans="1:28" ht="24.95" customHeight="1">
      <c r="A39" s="315"/>
      <c r="B39" s="587" t="s">
        <v>318</v>
      </c>
      <c r="C39" s="344" t="s">
        <v>317</v>
      </c>
      <c r="D39" s="345"/>
      <c r="E39" s="346" t="s">
        <v>346</v>
      </c>
      <c r="F39" s="205"/>
      <c r="G39" s="202"/>
      <c r="H39" s="203"/>
      <c r="I39" s="204"/>
      <c r="P39" s="315"/>
      <c r="Q39" s="315"/>
      <c r="R39" s="315"/>
      <c r="S39" s="315"/>
      <c r="T39" s="315"/>
      <c r="U39" s="315"/>
      <c r="V39" s="315"/>
      <c r="W39" s="315"/>
      <c r="X39" s="315"/>
      <c r="Y39" s="315"/>
      <c r="Z39" s="315"/>
      <c r="AA39" s="315"/>
      <c r="AB39" s="315"/>
    </row>
    <row r="40" spans="1:28" ht="24.95" customHeight="1" thickBot="1">
      <c r="A40" s="315"/>
      <c r="B40" s="589"/>
      <c r="C40" s="353" t="s">
        <v>33</v>
      </c>
      <c r="D40" s="354"/>
      <c r="E40" s="352" t="s">
        <v>345</v>
      </c>
      <c r="F40" s="210"/>
      <c r="G40" s="211"/>
      <c r="H40" s="212"/>
      <c r="I40" s="209"/>
      <c r="P40" s="315"/>
      <c r="Q40" s="315"/>
      <c r="R40" s="315"/>
      <c r="S40" s="315"/>
      <c r="T40" s="315"/>
      <c r="U40" s="315"/>
      <c r="V40" s="315"/>
      <c r="W40" s="315"/>
      <c r="X40" s="315"/>
      <c r="Y40" s="315"/>
      <c r="Z40" s="315"/>
      <c r="AA40" s="315"/>
      <c r="AB40" s="315"/>
    </row>
    <row r="41" spans="1:28" ht="24.95" customHeight="1" thickBot="1">
      <c r="A41" s="315"/>
      <c r="B41" s="613" t="s">
        <v>407</v>
      </c>
      <c r="C41" s="647"/>
      <c r="D41" s="647"/>
      <c r="E41" s="648"/>
      <c r="F41" s="224"/>
      <c r="G41" s="225"/>
      <c r="H41" s="226"/>
      <c r="I41" s="227"/>
      <c r="P41" s="315"/>
      <c r="Q41" s="315"/>
      <c r="R41" s="315"/>
      <c r="S41" s="315"/>
      <c r="T41" s="315"/>
      <c r="U41" s="315"/>
      <c r="V41" s="315"/>
      <c r="W41" s="315"/>
      <c r="X41" s="315"/>
      <c r="Y41" s="315"/>
      <c r="Z41" s="315"/>
      <c r="AA41" s="315"/>
      <c r="AB41" s="315"/>
    </row>
    <row r="42" spans="1:28" ht="24.95" customHeight="1" thickBot="1">
      <c r="A42" s="315"/>
      <c r="B42" s="602" t="s">
        <v>408</v>
      </c>
      <c r="C42" s="603"/>
      <c r="D42" s="603"/>
      <c r="E42" s="604"/>
      <c r="F42" s="213"/>
      <c r="G42" s="214"/>
      <c r="H42" s="215"/>
      <c r="I42" s="216"/>
      <c r="P42" s="315"/>
      <c r="Q42" s="315"/>
      <c r="R42" s="315"/>
      <c r="S42" s="315"/>
      <c r="T42" s="315"/>
      <c r="U42" s="315"/>
      <c r="V42" s="315"/>
      <c r="W42" s="315"/>
      <c r="X42" s="315"/>
      <c r="Y42" s="315"/>
      <c r="Z42" s="315"/>
      <c r="AA42" s="315"/>
      <c r="AB42" s="315"/>
    </row>
    <row r="43" spans="1:28" ht="24.95" customHeight="1">
      <c r="A43" s="315"/>
      <c r="B43" s="584" t="s">
        <v>409</v>
      </c>
      <c r="C43" s="585"/>
      <c r="D43" s="585"/>
      <c r="E43" s="586"/>
      <c r="F43" s="199" t="str">
        <f>IF(K43=TRUE,"",SUM(F44:F46))</f>
        <v/>
      </c>
      <c r="G43" s="199" t="str">
        <f>IF(L43=TRUE,"",SUM(G44:G46))</f>
        <v/>
      </c>
      <c r="H43" s="199" t="str">
        <f>IF(M43=TRUE,"",SUM(H44:H46))</f>
        <v/>
      </c>
      <c r="I43" s="200" t="str">
        <f>IF(N43=TRUE,"",SUM(I44:I46))</f>
        <v/>
      </c>
      <c r="K43" s="129" t="b">
        <f>AND(F44="",F45="",F46="")</f>
        <v>1</v>
      </c>
      <c r="L43" s="129" t="b">
        <f>AND(G44="",G45="",G46="")</f>
        <v>1</v>
      </c>
      <c r="M43" s="129" t="b">
        <f>AND(H44="",H45="",H46="")</f>
        <v>1</v>
      </c>
      <c r="N43" s="129" t="b">
        <f>AND(I44="",I45="",I46="")</f>
        <v>1</v>
      </c>
      <c r="P43" s="315"/>
      <c r="Q43" s="315"/>
      <c r="R43" s="315"/>
      <c r="S43" s="315"/>
      <c r="T43" s="315"/>
      <c r="U43" s="315"/>
      <c r="V43" s="315"/>
      <c r="W43" s="315"/>
      <c r="X43" s="315"/>
      <c r="Y43" s="315"/>
      <c r="Z43" s="315"/>
      <c r="AA43" s="315"/>
      <c r="AB43" s="315"/>
    </row>
    <row r="44" spans="1:28" ht="24.95" customHeight="1">
      <c r="A44" s="315"/>
      <c r="B44" s="635" t="s">
        <v>318</v>
      </c>
      <c r="C44" s="344" t="s">
        <v>317</v>
      </c>
      <c r="D44" s="345"/>
      <c r="E44" s="346" t="s">
        <v>344</v>
      </c>
      <c r="F44" s="201"/>
      <c r="G44" s="217"/>
      <c r="H44" s="218"/>
      <c r="I44" s="219"/>
      <c r="P44" s="315"/>
      <c r="Q44" s="315"/>
      <c r="R44" s="315"/>
      <c r="S44" s="315"/>
      <c r="T44" s="315"/>
      <c r="U44" s="315"/>
      <c r="V44" s="315"/>
      <c r="W44" s="315"/>
      <c r="X44" s="315"/>
      <c r="Y44" s="315"/>
      <c r="Z44" s="315"/>
      <c r="AA44" s="315"/>
      <c r="AB44" s="315"/>
    </row>
    <row r="45" spans="1:28" ht="24.95" customHeight="1">
      <c r="A45" s="315"/>
      <c r="B45" s="636"/>
      <c r="C45" s="347" t="s">
        <v>33</v>
      </c>
      <c r="D45" s="348"/>
      <c r="E45" s="349" t="s">
        <v>343</v>
      </c>
      <c r="F45" s="205"/>
      <c r="G45" s="202"/>
      <c r="H45" s="203"/>
      <c r="I45" s="206"/>
      <c r="P45" s="315"/>
      <c r="Q45" s="315"/>
      <c r="R45" s="315"/>
      <c r="S45" s="315"/>
      <c r="T45" s="315"/>
      <c r="U45" s="315"/>
      <c r="V45" s="315"/>
      <c r="W45" s="315"/>
      <c r="X45" s="315"/>
      <c r="Y45" s="315"/>
      <c r="Z45" s="315"/>
      <c r="AA45" s="315"/>
      <c r="AB45" s="315"/>
    </row>
    <row r="46" spans="1:28" ht="24.95" customHeight="1" thickBot="1">
      <c r="A46" s="315"/>
      <c r="B46" s="637"/>
      <c r="C46" s="353" t="s">
        <v>34</v>
      </c>
      <c r="D46" s="354"/>
      <c r="E46" s="369" t="s">
        <v>342</v>
      </c>
      <c r="F46" s="210"/>
      <c r="G46" s="211"/>
      <c r="H46" s="212"/>
      <c r="I46" s="209"/>
      <c r="P46" s="315"/>
      <c r="Q46" s="315"/>
      <c r="R46" s="315"/>
      <c r="S46" s="315"/>
      <c r="T46" s="315"/>
      <c r="U46" s="315"/>
      <c r="V46" s="315"/>
      <c r="W46" s="315"/>
      <c r="X46" s="315"/>
      <c r="Y46" s="315"/>
      <c r="Z46" s="315"/>
      <c r="AA46" s="315"/>
      <c r="AB46" s="315"/>
    </row>
    <row r="47" spans="1:28" ht="24.95" customHeight="1" thickBot="1">
      <c r="A47" s="315"/>
      <c r="B47" s="596" t="s">
        <v>410</v>
      </c>
      <c r="C47" s="597"/>
      <c r="D47" s="597"/>
      <c r="E47" s="598"/>
      <c r="F47" s="228" t="str">
        <f>IF(K47=TRUE,"",SUM(F20:F25,F27:F28,F29,F31:F32,F36,F37,F39:F40,F41,F42,F44:F46))</f>
        <v/>
      </c>
      <c r="G47" s="228" t="str">
        <f>IF(L47=TRUE,"",SUM(G20:G25,G27:G28,G29,G31:G32,G36,G37,G39:G40,G41,G42,G44:G46))</f>
        <v/>
      </c>
      <c r="H47" s="228" t="str">
        <f>IF(M47=TRUE,"",SUM(H20:H25,H27:H28,H29,H31:H32,H36,H37,H39:H40,H41,H42,H44:H46))</f>
        <v/>
      </c>
      <c r="I47" s="229" t="str">
        <f>IF(N47=TRUE,"",SUM(I20:I25,I27:I28,I29,I31:I32,I36,I37,I39:I40,I41,I42,I44:I46))</f>
        <v/>
      </c>
      <c r="K47" s="129" t="b">
        <f>AND(F19="",F26="",F29="",F30="",F37="",F38="",F41="",F42="",F43="")</f>
        <v>1</v>
      </c>
      <c r="L47" s="129" t="b">
        <f>AND(G19="",G26="",G29="",G30="",G37="",G38="",G41="",G42="",G43="")</f>
        <v>1</v>
      </c>
      <c r="M47" s="129" t="b">
        <f>AND(H19="",H26="",H29="",H30="",H37="",H38="",H41="",H42="",H43="")</f>
        <v>1</v>
      </c>
      <c r="N47" s="129" t="b">
        <f>AND(I19="",I26="",I29="",I30="",I37="",I38="",I41="",I42="",I43="")</f>
        <v>1</v>
      </c>
      <c r="P47" s="315"/>
      <c r="Q47" s="315"/>
      <c r="R47" s="315"/>
      <c r="S47" s="315"/>
      <c r="T47" s="315"/>
      <c r="U47" s="315"/>
      <c r="V47" s="315"/>
      <c r="W47" s="315"/>
      <c r="X47" s="315"/>
      <c r="Y47" s="315"/>
      <c r="Z47" s="315"/>
      <c r="AA47" s="315"/>
      <c r="AB47" s="315"/>
    </row>
    <row r="48" spans="1:28" ht="22.5" customHeight="1" thickTop="1">
      <c r="A48" s="315"/>
      <c r="B48" s="329"/>
      <c r="C48" s="329"/>
      <c r="D48" s="329"/>
      <c r="E48" s="329"/>
      <c r="F48" s="330"/>
      <c r="G48" s="330"/>
      <c r="H48" s="330"/>
      <c r="I48" s="330"/>
      <c r="J48" s="315"/>
      <c r="K48" s="316"/>
      <c r="L48" s="316"/>
      <c r="M48" s="316"/>
      <c r="N48" s="316"/>
      <c r="O48" s="315"/>
      <c r="P48" s="315"/>
      <c r="Q48" s="315"/>
      <c r="R48" s="315"/>
      <c r="S48" s="315"/>
      <c r="T48" s="315"/>
      <c r="U48" s="315"/>
      <c r="V48" s="315"/>
      <c r="W48" s="315"/>
      <c r="X48" s="315"/>
      <c r="Y48" s="315"/>
      <c r="Z48" s="315"/>
      <c r="AA48" s="315"/>
      <c r="AB48" s="315"/>
    </row>
    <row r="49" spans="1:33" ht="21" customHeight="1">
      <c r="A49" s="315"/>
      <c r="B49" s="623" t="s">
        <v>341</v>
      </c>
      <c r="C49" s="623"/>
      <c r="D49" s="623"/>
      <c r="E49" s="623"/>
      <c r="F49" s="623"/>
      <c r="G49" s="623"/>
      <c r="H49" s="623"/>
      <c r="I49" s="623"/>
      <c r="J49" s="320"/>
      <c r="K49" s="316"/>
      <c r="L49" s="316"/>
      <c r="M49" s="316"/>
      <c r="N49" s="316"/>
      <c r="O49" s="315"/>
      <c r="P49" s="315"/>
      <c r="Q49" s="315"/>
      <c r="R49" s="315"/>
      <c r="S49" s="315"/>
      <c r="T49" s="315"/>
      <c r="U49" s="315"/>
      <c r="V49" s="315"/>
      <c r="W49" s="315"/>
      <c r="X49" s="315"/>
      <c r="Y49" s="315"/>
      <c r="Z49" s="315"/>
      <c r="AA49" s="315"/>
      <c r="AB49" s="315"/>
    </row>
    <row r="50" spans="1:33" ht="18.75" customHeight="1">
      <c r="A50" s="315"/>
      <c r="B50" s="331"/>
      <c r="C50" s="331"/>
      <c r="D50" s="331"/>
      <c r="E50" s="331"/>
      <c r="F50" s="331"/>
      <c r="G50" s="332"/>
      <c r="H50" s="332"/>
      <c r="I50" s="322" t="str">
        <f ca="1">I16</f>
        <v>（令和5年4月1日～令和6年3月31日　単位：円）</v>
      </c>
      <c r="J50" s="315"/>
      <c r="K50" s="316"/>
      <c r="L50" s="316"/>
      <c r="M50" s="316"/>
      <c r="N50" s="316"/>
      <c r="O50" s="315"/>
      <c r="P50" s="315"/>
      <c r="Q50" s="315"/>
      <c r="R50" s="315"/>
      <c r="S50" s="315"/>
      <c r="T50" s="315"/>
      <c r="U50" s="315"/>
      <c r="V50" s="315"/>
      <c r="W50" s="315"/>
      <c r="X50" s="315"/>
      <c r="Y50" s="315"/>
      <c r="Z50" s="315"/>
      <c r="AA50" s="315"/>
      <c r="AB50" s="315"/>
    </row>
    <row r="51" spans="1:33" ht="6" customHeight="1" thickBot="1">
      <c r="A51" s="315"/>
      <c r="B51" s="333"/>
      <c r="C51" s="333"/>
      <c r="D51" s="333"/>
      <c r="E51" s="332"/>
      <c r="F51" s="332"/>
      <c r="G51" s="332"/>
      <c r="H51" s="334"/>
      <c r="I51" s="334"/>
      <c r="J51" s="323"/>
      <c r="K51" s="316"/>
      <c r="L51" s="316"/>
      <c r="M51" s="316"/>
      <c r="N51" s="316"/>
      <c r="O51" s="315"/>
      <c r="P51" s="315"/>
      <c r="Q51" s="315"/>
      <c r="R51" s="315"/>
      <c r="S51" s="315"/>
      <c r="T51" s="315"/>
      <c r="U51" s="315"/>
      <c r="V51" s="315"/>
      <c r="W51" s="315"/>
      <c r="X51" s="315"/>
      <c r="Y51" s="315"/>
      <c r="Z51" s="315"/>
      <c r="AA51" s="315"/>
      <c r="AB51" s="315"/>
    </row>
    <row r="52" spans="1:33" ht="13.5" customHeight="1" thickTop="1">
      <c r="A52" s="315"/>
      <c r="B52" s="624" t="s">
        <v>421</v>
      </c>
      <c r="C52" s="625"/>
      <c r="D52" s="625"/>
      <c r="E52" s="626"/>
      <c r="F52" s="370"/>
      <c r="G52" s="370"/>
      <c r="H52" s="370"/>
      <c r="I52" s="371"/>
      <c r="J52" s="133"/>
      <c r="P52" s="315"/>
      <c r="Q52" s="315"/>
      <c r="R52" s="315"/>
      <c r="S52" s="315"/>
      <c r="T52" s="315"/>
      <c r="U52" s="315"/>
      <c r="V52" s="315"/>
      <c r="W52" s="315"/>
      <c r="X52" s="315"/>
      <c r="Y52" s="315"/>
      <c r="Z52" s="315"/>
      <c r="AA52" s="315"/>
      <c r="AB52" s="315"/>
    </row>
    <row r="53" spans="1:33" ht="13.5" customHeight="1">
      <c r="A53" s="315"/>
      <c r="B53" s="627"/>
      <c r="C53" s="628"/>
      <c r="D53" s="628"/>
      <c r="E53" s="629"/>
      <c r="F53" s="566" t="str">
        <f>F18</f>
        <v/>
      </c>
      <c r="G53" s="566" t="str">
        <f>G18</f>
        <v/>
      </c>
      <c r="H53" s="566" t="str">
        <f>H18</f>
        <v/>
      </c>
      <c r="I53" s="633" t="str">
        <f>I18</f>
        <v/>
      </c>
      <c r="J53" s="130"/>
      <c r="P53" s="315"/>
      <c r="Q53" s="315"/>
      <c r="R53" s="315"/>
      <c r="S53" s="315"/>
      <c r="T53" s="315"/>
      <c r="U53" s="315"/>
      <c r="V53" s="315"/>
      <c r="W53" s="315"/>
      <c r="X53" s="315"/>
      <c r="Y53" s="315"/>
      <c r="Z53" s="315"/>
      <c r="AA53" s="315"/>
      <c r="AB53" s="315"/>
    </row>
    <row r="54" spans="1:33" ht="33" customHeight="1" thickBot="1">
      <c r="A54" s="315"/>
      <c r="B54" s="630"/>
      <c r="C54" s="631"/>
      <c r="D54" s="631"/>
      <c r="E54" s="632"/>
      <c r="F54" s="567"/>
      <c r="G54" s="567"/>
      <c r="H54" s="567"/>
      <c r="I54" s="634"/>
      <c r="J54" s="130"/>
      <c r="P54" s="315"/>
      <c r="Q54" s="315"/>
      <c r="R54" s="315"/>
      <c r="S54" s="315"/>
      <c r="T54" s="315"/>
      <c r="U54" s="315"/>
      <c r="V54" s="315"/>
      <c r="W54" s="315"/>
      <c r="X54" s="315"/>
      <c r="Y54" s="315"/>
      <c r="Z54" s="315"/>
      <c r="AA54" s="315"/>
      <c r="AB54" s="315"/>
    </row>
    <row r="55" spans="1:33" ht="23.25" customHeight="1">
      <c r="A55" s="315"/>
      <c r="B55" s="613" t="s">
        <v>340</v>
      </c>
      <c r="C55" s="614"/>
      <c r="D55" s="614"/>
      <c r="E55" s="615"/>
      <c r="F55" s="199" t="str">
        <f>IF(K55=TRUE,"",SUM(F57,F59,F61,F63,F64,F65,F66))</f>
        <v/>
      </c>
      <c r="G55" s="199" t="str">
        <f>IF(L55=TRUE,"",SUM(G57,G59,G61,G63,G64,G65,G66))</f>
        <v/>
      </c>
      <c r="H55" s="199" t="str">
        <f>IF(M55=TRUE,"",SUM(H57,H59,H61,H63,H64,H65,H66))</f>
        <v/>
      </c>
      <c r="I55" s="200" t="str">
        <f>IF(N55=TRUE,"",SUM(I57,I59,I61,I63,I64,I65,I66))</f>
        <v/>
      </c>
      <c r="J55" s="131"/>
      <c r="K55" s="129" t="b">
        <f>AND(F56="",F60="",F64="",F65="",F66="")</f>
        <v>1</v>
      </c>
      <c r="L55" s="129" t="b">
        <f>AND(G56="",G60="",G64="",G65="",G66="")</f>
        <v>1</v>
      </c>
      <c r="M55" s="129" t="b">
        <f>AND(H56="",H60="",H64="",H65="",H66="")</f>
        <v>1</v>
      </c>
      <c r="N55" s="129" t="b">
        <f>AND(I56="",I60="",I64="",I65="",I66="")</f>
        <v>1</v>
      </c>
      <c r="P55" s="315"/>
      <c r="Q55" s="315"/>
      <c r="R55" s="315"/>
      <c r="S55" s="315"/>
      <c r="T55" s="315"/>
      <c r="U55" s="315"/>
      <c r="V55" s="315"/>
      <c r="W55" s="315"/>
      <c r="X55" s="315"/>
      <c r="Y55" s="315"/>
      <c r="Z55" s="315"/>
      <c r="AA55" s="315"/>
      <c r="AB55" s="315"/>
    </row>
    <row r="56" spans="1:33" ht="23.25" customHeight="1">
      <c r="A56" s="315"/>
      <c r="B56" s="588" t="s">
        <v>339</v>
      </c>
      <c r="C56" s="616" t="s">
        <v>317</v>
      </c>
      <c r="D56" s="617"/>
      <c r="E56" s="372" t="s">
        <v>338</v>
      </c>
      <c r="F56" s="230" t="str">
        <f>IF(K56=TRUE,"",SUM(F57,F59))</f>
        <v/>
      </c>
      <c r="G56" s="230" t="str">
        <f>IF(L56=TRUE,"",SUM(G57,G59))</f>
        <v/>
      </c>
      <c r="H56" s="230" t="str">
        <f>IF(M56=TRUE,"",SUM(H57,H59))</f>
        <v/>
      </c>
      <c r="I56" s="231" t="str">
        <f>IF(N56=TRUE,"",SUM(I57,I59))</f>
        <v/>
      </c>
      <c r="J56" s="131"/>
      <c r="K56" s="129" t="b">
        <f>AND(F57="",F59="")</f>
        <v>1</v>
      </c>
      <c r="L56" s="129" t="b">
        <f>AND(G57="",G59="")</f>
        <v>1</v>
      </c>
      <c r="M56" s="129" t="b">
        <f>AND(H57="",H59="")</f>
        <v>1</v>
      </c>
      <c r="N56" s="129" t="b">
        <f>AND(I57="",I59="")</f>
        <v>1</v>
      </c>
      <c r="P56" s="315"/>
      <c r="Q56" s="315"/>
      <c r="R56" s="315"/>
      <c r="S56" s="315"/>
      <c r="T56" s="315"/>
      <c r="U56" s="315"/>
      <c r="V56" s="315"/>
      <c r="W56" s="315"/>
      <c r="X56" s="315"/>
      <c r="Y56" s="315"/>
      <c r="Z56" s="315"/>
      <c r="AA56" s="315"/>
      <c r="AB56" s="315"/>
    </row>
    <row r="57" spans="1:33" ht="23.25" customHeight="1">
      <c r="A57" s="315"/>
      <c r="B57" s="588"/>
      <c r="C57" s="618" t="s">
        <v>318</v>
      </c>
      <c r="D57" s="373"/>
      <c r="E57" s="374" t="s">
        <v>337</v>
      </c>
      <c r="F57" s="205"/>
      <c r="G57" s="202"/>
      <c r="H57" s="203"/>
      <c r="I57" s="204"/>
      <c r="J57" s="131"/>
      <c r="P57" s="315"/>
      <c r="Q57" s="315"/>
      <c r="R57" s="315"/>
      <c r="S57" s="315"/>
      <c r="T57" s="315"/>
      <c r="U57" s="315"/>
      <c r="V57" s="315"/>
      <c r="W57" s="315"/>
      <c r="X57" s="315"/>
      <c r="Y57" s="315"/>
      <c r="Z57" s="315"/>
      <c r="AA57" s="315"/>
      <c r="AB57" s="315"/>
    </row>
    <row r="58" spans="1:33" ht="23.25" customHeight="1">
      <c r="A58" s="315"/>
      <c r="B58" s="588"/>
      <c r="C58" s="619"/>
      <c r="D58" s="375"/>
      <c r="E58" s="349" t="s">
        <v>333</v>
      </c>
      <c r="F58" s="249"/>
      <c r="G58" s="250"/>
      <c r="H58" s="251"/>
      <c r="I58" s="252"/>
      <c r="J58" s="131"/>
      <c r="P58" s="315"/>
      <c r="Q58" s="315"/>
      <c r="R58" s="315"/>
      <c r="S58" s="315"/>
      <c r="T58" s="315"/>
      <c r="U58" s="315"/>
      <c r="V58" s="315"/>
      <c r="W58" s="315"/>
      <c r="X58" s="315"/>
      <c r="Y58" s="315"/>
      <c r="Z58" s="315"/>
      <c r="AA58" s="315"/>
      <c r="AB58" s="315"/>
    </row>
    <row r="59" spans="1:33" ht="23.25" customHeight="1">
      <c r="A59" s="315"/>
      <c r="B59" s="588"/>
      <c r="C59" s="620"/>
      <c r="D59" s="376"/>
      <c r="E59" s="377" t="s">
        <v>336</v>
      </c>
      <c r="F59" s="232"/>
      <c r="G59" s="233"/>
      <c r="H59" s="234"/>
      <c r="I59" s="235"/>
      <c r="J59" s="131"/>
      <c r="P59" s="315"/>
      <c r="Q59" s="315"/>
      <c r="R59" s="315"/>
      <c r="S59" s="315"/>
      <c r="T59" s="315"/>
      <c r="U59" s="315"/>
      <c r="V59" s="315"/>
      <c r="W59" s="315"/>
      <c r="X59" s="315"/>
      <c r="Y59" s="315"/>
      <c r="Z59" s="315"/>
      <c r="AA59" s="315"/>
      <c r="AB59" s="315"/>
    </row>
    <row r="60" spans="1:33" ht="23.25" customHeight="1">
      <c r="A60" s="315"/>
      <c r="B60" s="588"/>
      <c r="C60" s="616" t="s">
        <v>315</v>
      </c>
      <c r="D60" s="617"/>
      <c r="E60" s="372" t="s">
        <v>335</v>
      </c>
      <c r="F60" s="236" t="str">
        <f>IF(K60=TRUE,"",SUM(F61,F63))</f>
        <v/>
      </c>
      <c r="G60" s="236" t="str">
        <f>IF(L60=TRUE,"",SUM(G61,G63))</f>
        <v/>
      </c>
      <c r="H60" s="236" t="str">
        <f>IF(M60=TRUE,"",SUM(H61,H63))</f>
        <v/>
      </c>
      <c r="I60" s="237" t="str">
        <f>IF(N60=TRUE,"",SUM(I61,I63))</f>
        <v/>
      </c>
      <c r="K60" s="129" t="b">
        <f>AND(F61="",F63="")</f>
        <v>1</v>
      </c>
      <c r="L60" s="129" t="b">
        <f>AND(G61="",G63="")</f>
        <v>1</v>
      </c>
      <c r="M60" s="129" t="b">
        <f>AND(H61="",H63="")</f>
        <v>1</v>
      </c>
      <c r="N60" s="129" t="b">
        <f>AND(I61="",I63="")</f>
        <v>1</v>
      </c>
      <c r="P60" s="315"/>
      <c r="Q60" s="315"/>
      <c r="R60" s="315"/>
      <c r="S60" s="315"/>
      <c r="T60" s="315"/>
      <c r="U60" s="315"/>
      <c r="V60" s="315"/>
      <c r="W60" s="315"/>
      <c r="X60" s="315"/>
      <c r="Y60" s="315"/>
      <c r="Z60" s="315"/>
      <c r="AA60" s="315"/>
      <c r="AB60" s="315"/>
      <c r="AG60" s="132"/>
    </row>
    <row r="61" spans="1:33" ht="23.25" customHeight="1">
      <c r="A61" s="315"/>
      <c r="B61" s="588"/>
      <c r="C61" s="618" t="s">
        <v>318</v>
      </c>
      <c r="D61" s="373"/>
      <c r="E61" s="374" t="s">
        <v>334</v>
      </c>
      <c r="F61" s="201"/>
      <c r="G61" s="217"/>
      <c r="H61" s="218"/>
      <c r="I61" s="219"/>
      <c r="J61" s="131"/>
      <c r="P61" s="315"/>
      <c r="Q61" s="315"/>
      <c r="R61" s="315"/>
      <c r="S61" s="315"/>
      <c r="T61" s="315"/>
      <c r="U61" s="315"/>
      <c r="V61" s="315"/>
      <c r="W61" s="315"/>
      <c r="X61" s="315"/>
      <c r="Y61" s="315"/>
      <c r="Z61" s="315"/>
      <c r="AA61" s="315"/>
      <c r="AB61" s="315"/>
    </row>
    <row r="62" spans="1:33" ht="23.25" customHeight="1">
      <c r="A62" s="315"/>
      <c r="B62" s="588"/>
      <c r="C62" s="619"/>
      <c r="D62" s="375"/>
      <c r="E62" s="349" t="s">
        <v>333</v>
      </c>
      <c r="F62" s="249"/>
      <c r="G62" s="250"/>
      <c r="H62" s="251"/>
      <c r="I62" s="252"/>
      <c r="J62" s="131"/>
      <c r="P62" s="315"/>
      <c r="Q62" s="315"/>
      <c r="R62" s="315"/>
      <c r="S62" s="315"/>
      <c r="T62" s="315"/>
      <c r="U62" s="315"/>
      <c r="V62" s="315"/>
      <c r="W62" s="315"/>
      <c r="X62" s="315"/>
      <c r="Y62" s="315"/>
      <c r="Z62" s="315"/>
      <c r="AA62" s="315"/>
      <c r="AB62" s="315"/>
    </row>
    <row r="63" spans="1:33" ht="23.25" customHeight="1">
      <c r="A63" s="315"/>
      <c r="B63" s="588"/>
      <c r="C63" s="620"/>
      <c r="D63" s="376"/>
      <c r="E63" s="377" t="s">
        <v>332</v>
      </c>
      <c r="F63" s="232"/>
      <c r="G63" s="238"/>
      <c r="H63" s="239"/>
      <c r="I63" s="240"/>
      <c r="J63" s="131"/>
      <c r="P63" s="315"/>
      <c r="Q63" s="315"/>
      <c r="R63" s="315"/>
      <c r="S63" s="315"/>
      <c r="T63" s="315"/>
      <c r="U63" s="315"/>
      <c r="V63" s="315"/>
      <c r="W63" s="315"/>
      <c r="X63" s="315"/>
      <c r="Y63" s="315"/>
      <c r="Z63" s="315"/>
      <c r="AA63" s="315"/>
      <c r="AB63" s="315"/>
    </row>
    <row r="64" spans="1:33" ht="23.25" customHeight="1">
      <c r="A64" s="315"/>
      <c r="B64" s="588"/>
      <c r="C64" s="621" t="s">
        <v>313</v>
      </c>
      <c r="D64" s="622"/>
      <c r="E64" s="378" t="s">
        <v>331</v>
      </c>
      <c r="F64" s="241"/>
      <c r="G64" s="242"/>
      <c r="H64" s="243"/>
      <c r="I64" s="244"/>
      <c r="J64" s="131"/>
      <c r="P64" s="315"/>
      <c r="Q64" s="315"/>
      <c r="R64" s="315"/>
      <c r="S64" s="315"/>
      <c r="T64" s="315"/>
      <c r="U64" s="315"/>
      <c r="V64" s="315"/>
      <c r="W64" s="315"/>
      <c r="X64" s="315"/>
      <c r="Y64" s="315"/>
      <c r="Z64" s="315"/>
      <c r="AA64" s="315"/>
      <c r="AB64" s="315"/>
    </row>
    <row r="65" spans="1:28" ht="23.25" customHeight="1">
      <c r="A65" s="315"/>
      <c r="B65" s="588"/>
      <c r="C65" s="621" t="s">
        <v>320</v>
      </c>
      <c r="D65" s="622"/>
      <c r="E65" s="378" t="s">
        <v>330</v>
      </c>
      <c r="F65" s="241"/>
      <c r="G65" s="242"/>
      <c r="H65" s="243"/>
      <c r="I65" s="244"/>
      <c r="J65" s="131"/>
      <c r="P65" s="315"/>
      <c r="Q65" s="315"/>
      <c r="R65" s="315"/>
      <c r="S65" s="315"/>
      <c r="T65" s="315"/>
      <c r="U65" s="315"/>
      <c r="V65" s="315"/>
      <c r="W65" s="315"/>
      <c r="X65" s="315"/>
      <c r="Y65" s="315"/>
      <c r="Z65" s="315"/>
      <c r="AA65" s="315"/>
      <c r="AB65" s="315"/>
    </row>
    <row r="66" spans="1:28" ht="23.25" customHeight="1" thickBot="1">
      <c r="A66" s="315"/>
      <c r="B66" s="588"/>
      <c r="C66" s="621" t="s">
        <v>329</v>
      </c>
      <c r="D66" s="622"/>
      <c r="E66" s="379" t="s">
        <v>400</v>
      </c>
      <c r="F66" s="201"/>
      <c r="G66" s="217"/>
      <c r="H66" s="218"/>
      <c r="I66" s="219"/>
      <c r="J66" s="131"/>
      <c r="P66" s="315"/>
      <c r="Q66" s="315"/>
      <c r="R66" s="315"/>
      <c r="S66" s="315"/>
      <c r="T66" s="315"/>
      <c r="U66" s="315"/>
      <c r="V66" s="315"/>
      <c r="W66" s="315"/>
      <c r="X66" s="315"/>
      <c r="Y66" s="315"/>
      <c r="Z66" s="315"/>
      <c r="AA66" s="315"/>
      <c r="AB66" s="315"/>
    </row>
    <row r="67" spans="1:28" ht="23.25" customHeight="1" thickBot="1">
      <c r="A67" s="315"/>
      <c r="B67" s="599" t="s">
        <v>328</v>
      </c>
      <c r="C67" s="600"/>
      <c r="D67" s="600"/>
      <c r="E67" s="601"/>
      <c r="F67" s="245"/>
      <c r="G67" s="246"/>
      <c r="H67" s="247"/>
      <c r="I67" s="248"/>
      <c r="J67" s="131"/>
      <c r="P67" s="315"/>
      <c r="Q67" s="315"/>
      <c r="R67" s="315"/>
      <c r="S67" s="315"/>
      <c r="T67" s="315"/>
      <c r="U67" s="315"/>
      <c r="V67" s="315"/>
      <c r="W67" s="315"/>
      <c r="X67" s="315"/>
      <c r="Y67" s="315"/>
      <c r="Z67" s="315"/>
      <c r="AA67" s="315"/>
      <c r="AB67" s="315"/>
    </row>
    <row r="68" spans="1:28" ht="23.25" customHeight="1" thickBot="1">
      <c r="A68" s="315"/>
      <c r="B68" s="602" t="s">
        <v>327</v>
      </c>
      <c r="C68" s="603"/>
      <c r="D68" s="603"/>
      <c r="E68" s="604"/>
      <c r="F68" s="245"/>
      <c r="G68" s="246"/>
      <c r="H68" s="247"/>
      <c r="I68" s="248"/>
      <c r="J68" s="131"/>
      <c r="P68" s="315"/>
      <c r="Q68" s="315"/>
      <c r="R68" s="315"/>
      <c r="S68" s="315"/>
      <c r="T68" s="315"/>
      <c r="U68" s="315"/>
      <c r="V68" s="315"/>
      <c r="W68" s="315"/>
      <c r="X68" s="315"/>
      <c r="Y68" s="315"/>
      <c r="Z68" s="315"/>
      <c r="AA68" s="315"/>
      <c r="AB68" s="315"/>
    </row>
    <row r="69" spans="1:28" ht="23.25" customHeight="1" thickBot="1">
      <c r="A69" s="315"/>
      <c r="B69" s="605" t="s">
        <v>326</v>
      </c>
      <c r="C69" s="606"/>
      <c r="D69" s="606"/>
      <c r="E69" s="607"/>
      <c r="F69" s="245"/>
      <c r="G69" s="246"/>
      <c r="H69" s="247"/>
      <c r="I69" s="248"/>
      <c r="J69" s="131"/>
      <c r="P69" s="315"/>
      <c r="Q69" s="315"/>
      <c r="R69" s="315"/>
      <c r="S69" s="315"/>
      <c r="T69" s="315"/>
      <c r="U69" s="315"/>
      <c r="V69" s="315"/>
      <c r="W69" s="315"/>
      <c r="X69" s="315"/>
      <c r="Y69" s="315"/>
      <c r="Z69" s="315"/>
      <c r="AA69" s="315"/>
      <c r="AB69" s="315"/>
    </row>
    <row r="70" spans="1:28" ht="23.25" customHeight="1">
      <c r="A70" s="315"/>
      <c r="B70" s="608" t="s">
        <v>325</v>
      </c>
      <c r="C70" s="609"/>
      <c r="D70" s="609"/>
      <c r="E70" s="610"/>
      <c r="F70" s="199" t="str">
        <f>IF(K70=TRUE,"",SUM(F71:F74))</f>
        <v/>
      </c>
      <c r="G70" s="199" t="str">
        <f>IF(L70=TRUE,"",SUM(G71:G74))</f>
        <v/>
      </c>
      <c r="H70" s="199" t="str">
        <f>IF(M70=TRUE,"",SUM(H71:H74))</f>
        <v/>
      </c>
      <c r="I70" s="200" t="str">
        <f>IF(N70=TRUE,"",SUM(I71:I74))</f>
        <v/>
      </c>
      <c r="J70" s="131"/>
      <c r="K70" s="129" t="b">
        <f>AND(F71="",F72="",F73="",F74="")</f>
        <v>1</v>
      </c>
      <c r="L70" s="129" t="b">
        <f>AND(G71="",G72="",G73="",G74="")</f>
        <v>1</v>
      </c>
      <c r="M70" s="129" t="b">
        <f>AND(H71="",H72="",H73="",H74="")</f>
        <v>1</v>
      </c>
      <c r="N70" s="129" t="b">
        <f>AND(I71="",I72="",I73="",I74="")</f>
        <v>1</v>
      </c>
      <c r="P70" s="315"/>
      <c r="Q70" s="315"/>
      <c r="R70" s="315"/>
      <c r="S70" s="315"/>
      <c r="T70" s="315"/>
      <c r="U70" s="315"/>
      <c r="V70" s="315"/>
      <c r="W70" s="315"/>
      <c r="X70" s="315"/>
      <c r="Y70" s="315"/>
      <c r="Z70" s="315"/>
      <c r="AA70" s="315"/>
      <c r="AB70" s="315"/>
    </row>
    <row r="71" spans="1:28" ht="23.25" customHeight="1">
      <c r="A71" s="315"/>
      <c r="B71" s="587" t="s">
        <v>324</v>
      </c>
      <c r="C71" s="590" t="s">
        <v>317</v>
      </c>
      <c r="D71" s="591"/>
      <c r="E71" s="346" t="s">
        <v>323</v>
      </c>
      <c r="F71" s="205"/>
      <c r="G71" s="202"/>
      <c r="H71" s="203"/>
      <c r="I71" s="206"/>
      <c r="J71" s="131"/>
      <c r="P71" s="315"/>
      <c r="Q71" s="315"/>
      <c r="R71" s="315"/>
      <c r="S71" s="315"/>
      <c r="T71" s="315"/>
      <c r="U71" s="315"/>
      <c r="V71" s="315"/>
      <c r="W71" s="315"/>
      <c r="X71" s="315"/>
      <c r="Y71" s="315"/>
      <c r="Z71" s="315"/>
      <c r="AA71" s="315"/>
      <c r="AB71" s="315"/>
    </row>
    <row r="72" spans="1:28" ht="23.25" customHeight="1">
      <c r="A72" s="315"/>
      <c r="B72" s="611"/>
      <c r="C72" s="592" t="s">
        <v>315</v>
      </c>
      <c r="D72" s="593"/>
      <c r="E72" s="349" t="s">
        <v>322</v>
      </c>
      <c r="F72" s="205"/>
      <c r="G72" s="202"/>
      <c r="H72" s="203"/>
      <c r="I72" s="206"/>
      <c r="J72" s="131"/>
      <c r="P72" s="315"/>
      <c r="Q72" s="315"/>
      <c r="R72" s="315"/>
      <c r="S72" s="315"/>
      <c r="T72" s="315"/>
      <c r="U72" s="315"/>
      <c r="V72" s="315"/>
      <c r="W72" s="315"/>
      <c r="X72" s="315"/>
      <c r="Y72" s="315"/>
      <c r="Z72" s="315"/>
      <c r="AA72" s="315"/>
      <c r="AB72" s="315"/>
    </row>
    <row r="73" spans="1:28" ht="23.25" customHeight="1">
      <c r="A73" s="315"/>
      <c r="B73" s="611"/>
      <c r="C73" s="592" t="s">
        <v>313</v>
      </c>
      <c r="D73" s="593"/>
      <c r="E73" s="349" t="s">
        <v>321</v>
      </c>
      <c r="F73" s="205"/>
      <c r="G73" s="202"/>
      <c r="H73" s="203"/>
      <c r="I73" s="206"/>
      <c r="J73" s="131"/>
      <c r="P73" s="315"/>
      <c r="Q73" s="315"/>
      <c r="R73" s="315"/>
      <c r="S73" s="315"/>
      <c r="T73" s="315"/>
      <c r="U73" s="315"/>
      <c r="V73" s="315"/>
      <c r="W73" s="315"/>
      <c r="X73" s="315"/>
      <c r="Y73" s="315"/>
      <c r="Z73" s="315"/>
      <c r="AA73" s="315"/>
      <c r="AB73" s="315"/>
    </row>
    <row r="74" spans="1:28" ht="23.25" customHeight="1" thickBot="1">
      <c r="A74" s="315"/>
      <c r="B74" s="612"/>
      <c r="C74" s="594" t="s">
        <v>320</v>
      </c>
      <c r="D74" s="595"/>
      <c r="E74" s="352" t="s">
        <v>401</v>
      </c>
      <c r="F74" s="205"/>
      <c r="G74" s="202"/>
      <c r="H74" s="203"/>
      <c r="I74" s="206"/>
      <c r="J74" s="131"/>
      <c r="P74" s="315"/>
      <c r="Q74" s="315"/>
      <c r="R74" s="315"/>
      <c r="S74" s="315"/>
      <c r="T74" s="315"/>
      <c r="U74" s="315"/>
      <c r="V74" s="315"/>
      <c r="W74" s="315"/>
      <c r="X74" s="315"/>
      <c r="Y74" s="315"/>
      <c r="Z74" s="315"/>
      <c r="AA74" s="315"/>
      <c r="AB74" s="315"/>
    </row>
    <row r="75" spans="1:28" ht="23.25" customHeight="1">
      <c r="A75" s="315"/>
      <c r="B75" s="584" t="s">
        <v>319</v>
      </c>
      <c r="C75" s="585"/>
      <c r="D75" s="585"/>
      <c r="E75" s="586"/>
      <c r="F75" s="199" t="str">
        <f>IF(K75=TRUE,"",SUM(F76:F78))</f>
        <v/>
      </c>
      <c r="G75" s="199" t="str">
        <f>IF(L75=TRUE,"",G76+G77+G78)</f>
        <v/>
      </c>
      <c r="H75" s="199" t="str">
        <f>IF(M75=TRUE,"",H76+H77+H78)</f>
        <v/>
      </c>
      <c r="I75" s="200" t="str">
        <f>IF(N75=TRUE,"",I76+I77+I78)</f>
        <v/>
      </c>
      <c r="J75" s="131"/>
      <c r="K75" s="129" t="b">
        <f>AND(F76="",F77="",F78="")</f>
        <v>1</v>
      </c>
      <c r="L75" s="129" t="b">
        <f>AND(G76="",G77="",G78="")</f>
        <v>1</v>
      </c>
      <c r="M75" s="129" t="b">
        <f>AND(H76="",H77="",H78="")</f>
        <v>1</v>
      </c>
      <c r="N75" s="129" t="b">
        <f>AND(I76="",I77="",I78="")</f>
        <v>1</v>
      </c>
      <c r="P75" s="315"/>
      <c r="Q75" s="315"/>
      <c r="R75" s="315"/>
      <c r="S75" s="315"/>
      <c r="T75" s="315"/>
      <c r="U75" s="315"/>
      <c r="V75" s="315"/>
      <c r="W75" s="315"/>
      <c r="X75" s="315"/>
      <c r="Y75" s="315"/>
      <c r="Z75" s="315"/>
      <c r="AA75" s="315"/>
      <c r="AB75" s="315"/>
    </row>
    <row r="76" spans="1:28" ht="23.25" customHeight="1">
      <c r="A76" s="315"/>
      <c r="B76" s="587" t="s">
        <v>318</v>
      </c>
      <c r="C76" s="590" t="s">
        <v>317</v>
      </c>
      <c r="D76" s="591"/>
      <c r="E76" s="346" t="s">
        <v>316</v>
      </c>
      <c r="F76" s="205"/>
      <c r="G76" s="202"/>
      <c r="H76" s="203"/>
      <c r="I76" s="206"/>
      <c r="J76" s="131"/>
      <c r="P76" s="315"/>
      <c r="Q76" s="315"/>
      <c r="R76" s="315"/>
      <c r="S76" s="315"/>
      <c r="T76" s="315"/>
      <c r="U76" s="315"/>
      <c r="V76" s="315"/>
      <c r="W76" s="315"/>
      <c r="X76" s="315"/>
      <c r="Y76" s="315"/>
      <c r="Z76" s="315"/>
      <c r="AA76" s="315"/>
      <c r="AB76" s="315"/>
    </row>
    <row r="77" spans="1:28" ht="23.25" customHeight="1">
      <c r="A77" s="315"/>
      <c r="B77" s="588"/>
      <c r="C77" s="592" t="s">
        <v>315</v>
      </c>
      <c r="D77" s="593"/>
      <c r="E77" s="349" t="s">
        <v>314</v>
      </c>
      <c r="F77" s="205"/>
      <c r="G77" s="202"/>
      <c r="H77" s="203"/>
      <c r="I77" s="206"/>
      <c r="J77" s="131"/>
      <c r="P77" s="315"/>
      <c r="Q77" s="315"/>
      <c r="R77" s="315"/>
      <c r="S77" s="315"/>
      <c r="T77" s="315"/>
      <c r="U77" s="315"/>
      <c r="V77" s="315"/>
      <c r="W77" s="315"/>
      <c r="X77" s="315"/>
      <c r="Y77" s="315"/>
      <c r="Z77" s="315"/>
      <c r="AA77" s="315"/>
      <c r="AB77" s="315"/>
    </row>
    <row r="78" spans="1:28" ht="23.25" customHeight="1" thickBot="1">
      <c r="A78" s="315"/>
      <c r="B78" s="589"/>
      <c r="C78" s="594" t="s">
        <v>313</v>
      </c>
      <c r="D78" s="595"/>
      <c r="E78" s="352" t="s">
        <v>312</v>
      </c>
      <c r="F78" s="210"/>
      <c r="G78" s="211"/>
      <c r="H78" s="212"/>
      <c r="I78" s="209"/>
      <c r="J78" s="131"/>
      <c r="P78" s="315"/>
      <c r="Q78" s="315"/>
      <c r="R78" s="315"/>
      <c r="S78" s="315"/>
      <c r="T78" s="315"/>
      <c r="U78" s="315"/>
      <c r="V78" s="315"/>
      <c r="W78" s="315"/>
      <c r="X78" s="315"/>
      <c r="Y78" s="315"/>
      <c r="Z78" s="315"/>
      <c r="AA78" s="315"/>
      <c r="AB78" s="315"/>
    </row>
    <row r="79" spans="1:28" ht="23.25" customHeight="1" thickBot="1">
      <c r="A79" s="315"/>
      <c r="B79" s="596" t="s">
        <v>311</v>
      </c>
      <c r="C79" s="597"/>
      <c r="D79" s="597"/>
      <c r="E79" s="598"/>
      <c r="F79" s="228" t="str">
        <f>IF(K79=TRUE,"",SUM(F57,F59,F61,F63,F64:F69,F71:F74,F76:F78))</f>
        <v/>
      </c>
      <c r="G79" s="228" t="str">
        <f>IF(L79=TRUE,"",SUM(G57,G59,G61,G63,G64:G69,G71:G74,G76:G78))</f>
        <v/>
      </c>
      <c r="H79" s="228" t="str">
        <f>IF(M79=TRUE,"",SUM(H57,H59,H61,H63,H64:H69,H71:H74,H76:H78))</f>
        <v/>
      </c>
      <c r="I79" s="229" t="str">
        <f>IF(N79=TRUE,"",SUM(I57,I59,I61,I63,I64:I69,I71:I74,I76:I78))</f>
        <v/>
      </c>
      <c r="J79" s="131"/>
      <c r="K79" s="129" t="b">
        <f>AND(F55="",F67="",F68="",F69="",F70="",F75="")</f>
        <v>1</v>
      </c>
      <c r="L79" s="129" t="b">
        <f>AND(G55="",G67="",G68="",G69="",G70="",G75="")</f>
        <v>1</v>
      </c>
      <c r="M79" s="129" t="b">
        <f>AND(H55="",H67="",H68="",H69="",H70="",H75="")</f>
        <v>1</v>
      </c>
      <c r="N79" s="129" t="b">
        <f>AND(I55="",I67="",I68="",I69="",I70="",I75="")</f>
        <v>1</v>
      </c>
      <c r="P79" s="315"/>
      <c r="Q79" s="315"/>
      <c r="R79" s="315"/>
      <c r="S79" s="315"/>
      <c r="T79" s="315"/>
      <c r="U79" s="315"/>
      <c r="V79" s="315"/>
      <c r="W79" s="315"/>
      <c r="X79" s="315"/>
      <c r="Y79" s="315"/>
      <c r="Z79" s="315"/>
      <c r="AA79" s="315"/>
      <c r="AB79" s="315"/>
    </row>
    <row r="80" spans="1:28" ht="23.25" hidden="1" customHeight="1" thickTop="1" thickBot="1">
      <c r="A80" s="315"/>
      <c r="B80" s="568" t="s">
        <v>310</v>
      </c>
      <c r="C80" s="569"/>
      <c r="D80" s="569"/>
      <c r="E80" s="570"/>
      <c r="F80" s="135"/>
      <c r="G80" s="571" t="s">
        <v>309</v>
      </c>
      <c r="H80" s="572"/>
      <c r="I80" s="572"/>
      <c r="J80" s="131"/>
      <c r="P80" s="315"/>
      <c r="Q80" s="315"/>
      <c r="R80" s="315"/>
      <c r="S80" s="315"/>
      <c r="T80" s="315"/>
      <c r="U80" s="315"/>
      <c r="V80" s="315"/>
      <c r="W80" s="315"/>
      <c r="X80" s="315"/>
      <c r="Y80" s="315"/>
      <c r="Z80" s="315"/>
      <c r="AA80" s="315"/>
      <c r="AB80" s="315"/>
    </row>
    <row r="81" spans="1:28" ht="23.25" hidden="1" customHeight="1" thickBot="1">
      <c r="A81" s="315"/>
      <c r="B81" s="575" t="s">
        <v>308</v>
      </c>
      <c r="C81" s="576"/>
      <c r="D81" s="576"/>
      <c r="E81" s="577"/>
      <c r="F81" s="134"/>
      <c r="G81" s="571"/>
      <c r="H81" s="572"/>
      <c r="I81" s="572"/>
      <c r="J81" s="131"/>
      <c r="P81" s="315"/>
      <c r="Q81" s="315"/>
      <c r="R81" s="315"/>
      <c r="S81" s="315"/>
      <c r="T81" s="315"/>
      <c r="U81" s="315"/>
      <c r="V81" s="315"/>
      <c r="W81" s="315"/>
      <c r="X81" s="315"/>
      <c r="Y81" s="315"/>
      <c r="Z81" s="315"/>
      <c r="AA81" s="315"/>
      <c r="AB81" s="315"/>
    </row>
    <row r="82" spans="1:28" ht="23.25" hidden="1" customHeight="1" thickBot="1">
      <c r="A82" s="315"/>
      <c r="B82" s="578" t="s">
        <v>307</v>
      </c>
      <c r="C82" s="579"/>
      <c r="D82" s="579"/>
      <c r="E82" s="580"/>
      <c r="F82" s="134"/>
      <c r="G82" s="571"/>
      <c r="H82" s="572"/>
      <c r="I82" s="572"/>
      <c r="J82" s="131"/>
      <c r="P82" s="315"/>
      <c r="Q82" s="315"/>
      <c r="R82" s="315"/>
      <c r="S82" s="315"/>
      <c r="T82" s="315"/>
      <c r="U82" s="315"/>
      <c r="V82" s="315"/>
      <c r="W82" s="315"/>
      <c r="X82" s="315"/>
      <c r="Y82" s="315"/>
      <c r="Z82" s="315"/>
      <c r="AA82" s="315"/>
      <c r="AB82" s="315"/>
    </row>
    <row r="83" spans="1:28" ht="23.25" hidden="1" customHeight="1" thickBot="1">
      <c r="A83" s="315"/>
      <c r="B83" s="578" t="s">
        <v>306</v>
      </c>
      <c r="C83" s="579"/>
      <c r="D83" s="579"/>
      <c r="E83" s="580"/>
      <c r="F83" s="134"/>
      <c r="G83" s="571"/>
      <c r="H83" s="572"/>
      <c r="I83" s="572"/>
      <c r="J83" s="131"/>
      <c r="P83" s="315"/>
      <c r="Q83" s="315"/>
      <c r="R83" s="315"/>
      <c r="S83" s="315"/>
      <c r="T83" s="315"/>
      <c r="U83" s="315"/>
      <c r="V83" s="315"/>
      <c r="W83" s="315"/>
      <c r="X83" s="315"/>
      <c r="Y83" s="315"/>
      <c r="Z83" s="315"/>
      <c r="AA83" s="315"/>
      <c r="AB83" s="315"/>
    </row>
    <row r="84" spans="1:28" ht="23.25" hidden="1" customHeight="1" thickBot="1">
      <c r="A84" s="315"/>
      <c r="B84" s="581" t="s">
        <v>305</v>
      </c>
      <c r="C84" s="582"/>
      <c r="D84" s="582"/>
      <c r="E84" s="583"/>
      <c r="F84" s="136" t="str">
        <f>IF(K84=TRUE,"",SUM(F57,F59,F61,F63,F64:F69,F71:F74,F76:F78,F80:F83))</f>
        <v/>
      </c>
      <c r="G84" s="573"/>
      <c r="H84" s="574"/>
      <c r="I84" s="574"/>
      <c r="J84" s="131"/>
      <c r="K84" s="129" t="b">
        <f>AND(F80="",F81="",F82="",F83="")</f>
        <v>1</v>
      </c>
      <c r="P84" s="315"/>
      <c r="Q84" s="315"/>
      <c r="R84" s="315"/>
      <c r="S84" s="315"/>
      <c r="T84" s="315"/>
      <c r="U84" s="315"/>
      <c r="V84" s="315"/>
      <c r="W84" s="315"/>
      <c r="X84" s="315"/>
      <c r="Y84" s="315"/>
      <c r="Z84" s="315"/>
      <c r="AA84" s="315"/>
      <c r="AB84" s="315"/>
    </row>
    <row r="85" spans="1:28" ht="33" hidden="1" customHeight="1" thickTop="1" thickBot="1">
      <c r="A85" s="315"/>
      <c r="B85" s="563" t="s">
        <v>304</v>
      </c>
      <c r="C85" s="564"/>
      <c r="D85" s="564"/>
      <c r="E85" s="565"/>
      <c r="F85" s="137"/>
      <c r="G85" s="138"/>
      <c r="H85" s="138"/>
      <c r="I85" s="139"/>
      <c r="J85" s="131"/>
      <c r="P85" s="315"/>
      <c r="Q85" s="315"/>
      <c r="R85" s="315"/>
      <c r="S85" s="315"/>
      <c r="T85" s="315"/>
      <c r="U85" s="315"/>
      <c r="V85" s="315"/>
      <c r="W85" s="315"/>
      <c r="X85" s="315"/>
      <c r="Y85" s="315"/>
      <c r="Z85" s="315"/>
      <c r="AA85" s="315"/>
      <c r="AB85" s="315"/>
    </row>
    <row r="86" spans="1:28" ht="6.75" customHeight="1" thickTop="1">
      <c r="A86" s="315"/>
      <c r="B86" s="326"/>
      <c r="C86" s="326"/>
      <c r="D86" s="326"/>
      <c r="E86" s="315"/>
      <c r="F86" s="315"/>
      <c r="G86" s="315"/>
      <c r="H86" s="315"/>
      <c r="I86" s="315"/>
      <c r="J86" s="315"/>
      <c r="K86" s="316"/>
      <c r="L86" s="316"/>
      <c r="M86" s="316"/>
      <c r="N86" s="316"/>
      <c r="O86" s="315"/>
      <c r="P86" s="315"/>
      <c r="Q86" s="315"/>
      <c r="R86" s="315"/>
      <c r="S86" s="315"/>
      <c r="T86" s="315"/>
      <c r="U86" s="315"/>
      <c r="V86" s="315"/>
      <c r="W86" s="315"/>
      <c r="X86" s="315"/>
      <c r="Y86" s="315"/>
      <c r="Z86" s="315"/>
      <c r="AA86" s="315"/>
      <c r="AB86" s="315"/>
    </row>
    <row r="87" spans="1:28" ht="25.5" hidden="1" customHeight="1">
      <c r="A87" s="315"/>
      <c r="B87" s="326"/>
      <c r="C87" s="326"/>
      <c r="D87" s="326"/>
      <c r="E87" s="315">
        <f>SUM(F87:I87)</f>
        <v>0</v>
      </c>
      <c r="F87" s="315">
        <f>IF(F79="",0,1)</f>
        <v>0</v>
      </c>
      <c r="G87" s="315">
        <f>IF(G79="",0,1)</f>
        <v>0</v>
      </c>
      <c r="H87" s="315">
        <f>IF(H79="",0,1)</f>
        <v>0</v>
      </c>
      <c r="I87" s="315">
        <f>IF(I79="",0,1)</f>
        <v>0</v>
      </c>
      <c r="J87" s="315"/>
      <c r="K87" s="316"/>
      <c r="L87" s="316"/>
      <c r="M87" s="316"/>
      <c r="N87" s="316"/>
      <c r="O87" s="315"/>
      <c r="P87" s="315"/>
      <c r="Q87" s="315"/>
      <c r="R87" s="315"/>
      <c r="S87" s="315"/>
      <c r="T87" s="315"/>
      <c r="U87" s="315"/>
      <c r="V87" s="315"/>
      <c r="W87" s="315"/>
      <c r="X87" s="315"/>
      <c r="Y87" s="315"/>
      <c r="Z87" s="315"/>
      <c r="AA87" s="315"/>
      <c r="AB87" s="315"/>
    </row>
    <row r="88" spans="1:28" hidden="1">
      <c r="A88" s="315"/>
      <c r="B88" s="326"/>
      <c r="C88" s="315"/>
      <c r="D88" s="315"/>
      <c r="E88" s="315"/>
      <c r="F88" s="324" t="str">
        <f>IF(F87=1,"「１校(園)目印刷」","")</f>
        <v/>
      </c>
      <c r="G88" s="324" t="str">
        <f>IF(G87=1,"「２校(園)目印刷」","")</f>
        <v/>
      </c>
      <c r="H88" s="324" t="str">
        <f>IF(H87=1,"「３校(園)目印刷」","")</f>
        <v/>
      </c>
      <c r="I88" s="324" t="str">
        <f>IF(I87=1,"「４校(園)目印刷」","")</f>
        <v/>
      </c>
      <c r="J88" s="315"/>
      <c r="K88" s="316"/>
      <c r="L88" s="316"/>
      <c r="M88" s="316"/>
      <c r="N88" s="316"/>
      <c r="O88" s="315"/>
      <c r="P88" s="315"/>
      <c r="Q88" s="315"/>
      <c r="R88" s="315"/>
      <c r="S88" s="315"/>
      <c r="T88" s="315"/>
      <c r="U88" s="315"/>
      <c r="V88" s="315"/>
      <c r="W88" s="315"/>
      <c r="X88" s="315"/>
      <c r="Y88" s="315"/>
      <c r="Z88" s="315"/>
      <c r="AA88" s="315"/>
      <c r="AB88" s="315"/>
    </row>
    <row r="89" spans="1:28" ht="30.75" customHeight="1">
      <c r="A89" s="315"/>
      <c r="B89" s="327"/>
      <c r="C89" s="328"/>
      <c r="D89" s="328"/>
      <c r="E89" s="328"/>
      <c r="F89" s="638" t="str">
        <f>IF(E87=4,"これで入力終了です。右のシート名",IF(E87=3,"これで入力終了です。右のシート名",IF(E87=2,"これで入力終了です。右のシート名",IF(E87=1,"これで入力終了です。右のシート名",""))))</f>
        <v/>
      </c>
      <c r="G89" s="638"/>
      <c r="H89" s="638"/>
      <c r="I89" s="638"/>
      <c r="J89" s="315"/>
      <c r="K89" s="316"/>
      <c r="L89" s="316"/>
      <c r="M89" s="316"/>
      <c r="N89" s="316"/>
      <c r="O89" s="315"/>
      <c r="P89" s="315"/>
      <c r="Q89" s="315"/>
      <c r="R89" s="315"/>
      <c r="S89" s="315"/>
      <c r="T89" s="315"/>
      <c r="U89" s="315"/>
      <c r="V89" s="315"/>
      <c r="W89" s="315"/>
      <c r="X89" s="315"/>
      <c r="Y89" s="315"/>
      <c r="Z89" s="315"/>
      <c r="AA89" s="315"/>
      <c r="AB89" s="315"/>
    </row>
    <row r="90" spans="1:28" ht="24.95" customHeight="1">
      <c r="A90" s="315"/>
      <c r="B90" s="327"/>
      <c r="C90" s="328"/>
      <c r="D90" s="328"/>
      <c r="E90" s="328"/>
      <c r="F90" s="562" t="str">
        <f>MID(IF(E87=0,"",CONCATENATE(F88,G88,H88,I88)),1,10)</f>
        <v/>
      </c>
      <c r="G90" s="562"/>
      <c r="H90" s="561" t="str">
        <f>IF($E$87=1,"を、印刷してください","")</f>
        <v/>
      </c>
      <c r="I90" s="561"/>
      <c r="J90" s="315"/>
      <c r="K90" s="316"/>
      <c r="L90" s="316"/>
      <c r="M90" s="316"/>
      <c r="N90" s="316"/>
      <c r="O90" s="315"/>
      <c r="P90" s="315"/>
      <c r="Q90" s="315"/>
      <c r="R90" s="315"/>
      <c r="S90" s="315"/>
      <c r="T90" s="315"/>
      <c r="U90" s="315"/>
      <c r="V90" s="315"/>
      <c r="W90" s="315"/>
      <c r="X90" s="315"/>
      <c r="Y90" s="315"/>
      <c r="Z90" s="315"/>
      <c r="AA90" s="315"/>
      <c r="AB90" s="315"/>
    </row>
    <row r="91" spans="1:28" ht="24.95" customHeight="1">
      <c r="A91" s="315"/>
      <c r="B91" s="327"/>
      <c r="C91" s="328"/>
      <c r="D91" s="328"/>
      <c r="E91" s="328"/>
      <c r="F91" s="562" t="str">
        <f>MID(IF(E87=0,"",CONCATENATE(F88,G88,H88,I88)),11,10)</f>
        <v/>
      </c>
      <c r="G91" s="562"/>
      <c r="H91" s="561" t="str">
        <f>IF($E$87=2,"を、印刷してください","")</f>
        <v/>
      </c>
      <c r="I91" s="561"/>
      <c r="J91" s="315"/>
      <c r="K91" s="316"/>
      <c r="L91" s="316"/>
      <c r="M91" s="316"/>
      <c r="N91" s="316"/>
      <c r="O91" s="315"/>
      <c r="P91" s="315"/>
      <c r="Q91" s="315"/>
      <c r="R91" s="315"/>
      <c r="S91" s="315"/>
      <c r="T91" s="315"/>
      <c r="U91" s="315"/>
      <c r="V91" s="315"/>
      <c r="W91" s="315"/>
      <c r="X91" s="315"/>
      <c r="Y91" s="315"/>
      <c r="Z91" s="315"/>
      <c r="AA91" s="315"/>
      <c r="AB91" s="315"/>
    </row>
    <row r="92" spans="1:28" ht="24.95" customHeight="1">
      <c r="A92" s="315"/>
      <c r="B92" s="327"/>
      <c r="C92" s="328"/>
      <c r="D92" s="328"/>
      <c r="E92" s="328"/>
      <c r="F92" s="562" t="str">
        <f>MID(IF(E87=0,"",CONCATENATE(F88,G88,H88,I88)),21,10)</f>
        <v/>
      </c>
      <c r="G92" s="562"/>
      <c r="H92" s="561" t="str">
        <f>IF($E$87=3,"を、印刷してください","")</f>
        <v/>
      </c>
      <c r="I92" s="561"/>
      <c r="J92" s="315"/>
      <c r="K92" s="316"/>
      <c r="L92" s="316"/>
      <c r="M92" s="316"/>
      <c r="N92" s="316"/>
      <c r="O92" s="315"/>
      <c r="P92" s="315"/>
      <c r="Q92" s="315"/>
      <c r="R92" s="315"/>
      <c r="S92" s="315"/>
      <c r="T92" s="315"/>
      <c r="U92" s="315"/>
      <c r="V92" s="315"/>
      <c r="W92" s="315"/>
      <c r="X92" s="315"/>
      <c r="Y92" s="315"/>
      <c r="Z92" s="315"/>
      <c r="AA92" s="315"/>
      <c r="AB92" s="315"/>
    </row>
    <row r="93" spans="1:28" ht="24.95" customHeight="1">
      <c r="A93" s="315"/>
      <c r="B93" s="327"/>
      <c r="C93" s="328"/>
      <c r="D93" s="328"/>
      <c r="E93" s="328"/>
      <c r="F93" s="562" t="str">
        <f>MID(IF(E87=0,"",CONCATENATE(F88,G88,H88,I88)),31,10)</f>
        <v/>
      </c>
      <c r="G93" s="562"/>
      <c r="H93" s="561" t="str">
        <f>IF($E$87=4,"を、印刷してください","")</f>
        <v/>
      </c>
      <c r="I93" s="561"/>
      <c r="J93" s="315"/>
      <c r="K93" s="316"/>
      <c r="L93" s="316"/>
      <c r="M93" s="316"/>
      <c r="N93" s="316"/>
      <c r="O93" s="315"/>
      <c r="P93" s="315"/>
      <c r="Q93" s="315"/>
      <c r="R93" s="315"/>
      <c r="S93" s="315"/>
      <c r="T93" s="315"/>
      <c r="U93" s="315"/>
      <c r="V93" s="315"/>
      <c r="W93" s="315"/>
      <c r="X93" s="315"/>
      <c r="Y93" s="315"/>
      <c r="Z93" s="315"/>
      <c r="AA93" s="315"/>
      <c r="AB93" s="315"/>
    </row>
    <row r="94" spans="1:28" ht="24.95" customHeight="1">
      <c r="A94" s="270"/>
      <c r="B94" s="270"/>
      <c r="C94" s="270"/>
      <c r="D94" s="270"/>
      <c r="E94" s="270"/>
      <c r="F94" s="270"/>
      <c r="G94" s="270"/>
      <c r="H94" s="270"/>
      <c r="I94" s="270"/>
      <c r="J94" s="315"/>
      <c r="K94" s="316"/>
      <c r="L94" s="316"/>
      <c r="M94" s="316"/>
      <c r="N94" s="316"/>
      <c r="O94" s="315"/>
      <c r="P94" s="315"/>
      <c r="Q94" s="315"/>
      <c r="R94" s="315"/>
      <c r="S94" s="315"/>
      <c r="T94" s="315"/>
      <c r="U94" s="315"/>
      <c r="V94" s="315"/>
      <c r="W94" s="315"/>
      <c r="X94" s="315"/>
      <c r="Y94" s="315"/>
      <c r="Z94" s="315"/>
      <c r="AA94" s="315"/>
      <c r="AB94" s="315"/>
    </row>
    <row r="95" spans="1:28">
      <c r="A95"/>
      <c r="B95"/>
      <c r="C95"/>
      <c r="D95"/>
      <c r="E95"/>
      <c r="F95"/>
      <c r="G95"/>
      <c r="H95"/>
      <c r="I95"/>
    </row>
    <row r="96" spans="1:28">
      <c r="A96"/>
      <c r="B96"/>
      <c r="C96"/>
      <c r="D96"/>
      <c r="E96"/>
      <c r="F96"/>
      <c r="G96"/>
      <c r="H96"/>
      <c r="I96"/>
    </row>
    <row r="97" spans="1:9">
      <c r="A97"/>
      <c r="B97"/>
      <c r="C97"/>
      <c r="D97"/>
      <c r="E97"/>
      <c r="F97"/>
      <c r="G97"/>
      <c r="H97"/>
      <c r="I97"/>
    </row>
  </sheetData>
  <sheetProtection sheet="1" objects="1" scenarios="1"/>
  <mergeCells count="64">
    <mergeCell ref="H93:I93"/>
    <mergeCell ref="B15:I15"/>
    <mergeCell ref="B17:E18"/>
    <mergeCell ref="F89:I89"/>
    <mergeCell ref="B19:E19"/>
    <mergeCell ref="B20:B25"/>
    <mergeCell ref="B26:E26"/>
    <mergeCell ref="B27:B28"/>
    <mergeCell ref="B29:E29"/>
    <mergeCell ref="B30:E30"/>
    <mergeCell ref="B31:B36"/>
    <mergeCell ref="C33:C35"/>
    <mergeCell ref="B37:E37"/>
    <mergeCell ref="B38:E38"/>
    <mergeCell ref="B39:B40"/>
    <mergeCell ref="B41:E41"/>
    <mergeCell ref="B49:I49"/>
    <mergeCell ref="B52:E54"/>
    <mergeCell ref="H53:H54"/>
    <mergeCell ref="I53:I54"/>
    <mergeCell ref="B42:E42"/>
    <mergeCell ref="B43:E43"/>
    <mergeCell ref="B44:B46"/>
    <mergeCell ref="B47:E47"/>
    <mergeCell ref="B55:E55"/>
    <mergeCell ref="B56:B66"/>
    <mergeCell ref="C56:D56"/>
    <mergeCell ref="C57:C59"/>
    <mergeCell ref="C60:D60"/>
    <mergeCell ref="C61:C63"/>
    <mergeCell ref="C64:D64"/>
    <mergeCell ref="C65:D65"/>
    <mergeCell ref="C66:D66"/>
    <mergeCell ref="B67:E67"/>
    <mergeCell ref="B68:E68"/>
    <mergeCell ref="B69:E69"/>
    <mergeCell ref="B70:E70"/>
    <mergeCell ref="B71:B74"/>
    <mergeCell ref="C71:D71"/>
    <mergeCell ref="C72:D72"/>
    <mergeCell ref="C73:D73"/>
    <mergeCell ref="C74:D74"/>
    <mergeCell ref="F93:G93"/>
    <mergeCell ref="B85:E85"/>
    <mergeCell ref="F53:F54"/>
    <mergeCell ref="G53:G54"/>
    <mergeCell ref="B80:E80"/>
    <mergeCell ref="G80:I84"/>
    <mergeCell ref="B81:E81"/>
    <mergeCell ref="B82:E82"/>
    <mergeCell ref="B83:E83"/>
    <mergeCell ref="B84:E84"/>
    <mergeCell ref="B75:E75"/>
    <mergeCell ref="B76:B78"/>
    <mergeCell ref="C76:D76"/>
    <mergeCell ref="C77:D77"/>
    <mergeCell ref="C78:D78"/>
    <mergeCell ref="B79:E79"/>
    <mergeCell ref="H92:I92"/>
    <mergeCell ref="H91:I91"/>
    <mergeCell ref="H90:I90"/>
    <mergeCell ref="F90:G90"/>
    <mergeCell ref="F91:G91"/>
    <mergeCell ref="F92:G92"/>
  </mergeCells>
  <phoneticPr fontId="6"/>
  <dataValidations xWindow="480" yWindow="333" count="14">
    <dataValidation type="whole" errorStyle="warning" imeMode="halfAlpha" operator="lessThanOrEqual" allowBlank="1" showInputMessage="1" showErrorMessage="1" error="うち数です。_x000a_上段の数値より小さい数値を入力してください。_x000a_" prompt="本務職員のうち数です" sqref="F62:I62" xr:uid="{00000000-0002-0000-0300-000000000000}">
      <formula1>F61</formula1>
    </dataValidation>
    <dataValidation allowBlank="1" showInputMessage="1" showErrorMessage="1" prompt="調査票区分2：資金収支計算書（収入の部）収入の部合計と一致します" sqref="F84" xr:uid="{00000000-0002-0000-0300-000001000000}"/>
    <dataValidation allowBlank="1" showInputMessage="1" showErrorMessage="1" prompt="調査票区分5：貸借対照表「流動資産（ｂ）」の「（1）現金預金」の額と一致します" sqref="F83" xr:uid="{00000000-0002-0000-0300-000002000000}"/>
    <dataValidation type="whole" errorStyle="warning" operator="lessThanOrEqual" allowBlank="1" showInputMessage="1" showErrorMessage="1" error="プラスの値が入力されました。_x000a_符号を確認してください。" sqref="F82" xr:uid="{00000000-0002-0000-0300-000003000000}">
      <formula1>0</formula1>
    </dataValidation>
    <dataValidation errorStyle="warning" imeMode="fullAlpha" operator="lessThanOrEqual" allowBlank="1" showInputMessage="1" showErrorMessage="1" promptTitle="「高等教育の修学支援新制度」対象の専修学校のみ入力" prompt="①授業料等減免費負担金は、「高等教育の修学支援新制度」による授業料減免費負担金の交付をうける専修学校のみ入力してください。" sqref="F33:I33" xr:uid="{00000000-0002-0000-0300-000004000000}"/>
    <dataValidation imeMode="halfAlpha" allowBlank="1" showInputMessage="1" showErrorMessage="1" promptTitle="（３）施設型給付費収入" prompt="施設型給付を受ける幼稚園・認定こども園のみ入力してください" sqref="F36:I36" xr:uid="{00000000-0002-0000-0300-000005000000}"/>
    <dataValidation allowBlank="1" showInputMessage="1" showErrorMessage="1" prompt="調査票区分1の概要と同じ順番で学校名を入力してください" sqref="F53:I54" xr:uid="{00000000-0002-0000-0300-000006000000}"/>
    <dataValidation errorStyle="warning" imeMode="halfAlpha" operator="lessThanOrEqual" allowBlank="1" showInputMessage="1" showErrorMessage="1" promptTitle="② ①以外の地方公共団体補助金収入" prompt="（２）地方公共団体補助金収入のうち、①以外のものを入力してください。" sqref="F34:I34" xr:uid="{00000000-0002-0000-0300-000007000000}"/>
    <dataValidation imeMode="halfAlpha" allowBlank="1" showInputMessage="1" showErrorMessage="1" promptTitle="施設等利用給付費収入（大科目：付随事業・収益事業収入）" prompt="幼稚園・認定こども園等で、決算書に施設等利用給付費収入（大科目：付随事業・収益事業収入）の計上がある場合は入力してください。_x000a_大科目：学生生徒等納付金収入にも同一名称の科目が存在しますので、入力時にご注意ください。" sqref="F39:I39" xr:uid="{00000000-0002-0000-0300-000008000000}"/>
    <dataValidation imeMode="halfAlpha" allowBlank="1" showInputMessage="1" showErrorMessage="1" promptTitle="施設等利用給付費収入（大科目：学生生徒等納付金収入）" prompt="幼稚園・認定こども園等で、決算書に施設等利用給付費収入（大科目：学生生徒等納付金収入）の計上がある場合は入力してください。_x000a_大科目：付随事業・収益事業収入にも同一名称の科目が存在しますので、入力時にご注意ください。" sqref="F23:I23" xr:uid="{00000000-0002-0000-0300-000009000000}"/>
    <dataValidation imeMode="halfAlpha" allowBlank="1" showInputMessage="1" showErrorMessage="1" promptTitle="施設型給付費収入（大科目：学生生徒等納付金収入）" prompt="幼稚園・認定こども園等で、決算書に施設型給付費収入（大科目：学生生徒等納付金収入）の計上がある場合は入力してください。_x000a_大科目：補助金収入にも同一名称の科目が存在しますので、入力時にご注意ください。" sqref="F24:I24" xr:uid="{00000000-0002-0000-0300-00000A000000}"/>
    <dataValidation type="whole" imeMode="halfAlpha" allowBlank="1" showInputMessage="1" showErrorMessage="1" errorTitle="【金額エラー】" error="「②①以外の地方公共団体補助金収入」の範囲内の金額としてください" promptTitle="②のうち、学費負担軽減目的補助金（うち数で入力）" prompt="②のうち学費負担軽減目的補助金があれば入力してください。_x000a_施設型給付費収入は（３）に入力してください。" sqref="F35:I35" xr:uid="{00000000-0002-0000-0300-00000B000000}">
      <formula1>-100000000</formula1>
      <formula2>F34</formula2>
    </dataValidation>
    <dataValidation type="whole" errorStyle="warning" imeMode="halfAlpha" operator="lessThanOrEqual" allowBlank="1" showInputMessage="1" showErrorMessage="1" errorTitle="【エラー】" error="「本務教員」のうち数です。_x000a_上段の数値より小さい数値を入力してください。_x000a_" prompt="本務教員のうち数です" sqref="F58:I58" xr:uid="{00000000-0002-0000-0300-00000C000000}">
      <formula1>F57</formula1>
    </dataValidation>
    <dataValidation imeMode="halfAlpha" allowBlank="1" showInputMessage="1" showErrorMessage="1" sqref="F20:I22 F25:I25 F44:I46 F42:I42 F41:I41 F40:I40 F37:I37 F31:I31 F29:I29 F28:I28 F27:I27 F57:I57 F59:I59 F61:I61 F63:I63 F64:I69 F71:I74 F76:I78" xr:uid="{00000000-0002-0000-0300-00000D000000}"/>
  </dataValidation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8" id="{02C3DF78-C28D-4775-8895-879AFA94DBCC}">
            <xm:f>作業２!$E$86=8</xm:f>
            <x14:dxf>
              <fill>
                <patternFill>
                  <bgColor theme="0" tint="-0.499984740745262"/>
                </patternFill>
              </fill>
            </x14:dxf>
          </x14:cfRule>
          <xm:sqref>F17:F47</xm:sqref>
        </x14:conditionalFormatting>
        <x14:conditionalFormatting xmlns:xm="http://schemas.microsoft.com/office/excel/2006/main">
          <x14:cfRule type="expression" priority="45" id="{784356EE-18EA-4C9F-8A30-A5B687A5F18F}">
            <xm:f>作業２!$E$83=1</xm:f>
            <x14:dxf>
              <fill>
                <patternFill>
                  <bgColor theme="0" tint="-0.34998626667073579"/>
                </patternFill>
              </fill>
            </x14:dxf>
          </x14:cfRule>
          <xm:sqref>F19:F47</xm:sqref>
        </x14:conditionalFormatting>
        <x14:conditionalFormatting xmlns:xm="http://schemas.microsoft.com/office/excel/2006/main">
          <x14:cfRule type="expression" priority="37" id="{636E00A0-C12E-456F-A9A8-0CBB527751FC}">
            <xm:f>作業２!$E$53&gt;1</xm:f>
            <x14:dxf>
              <fill>
                <patternFill>
                  <bgColor theme="0" tint="-0.34998626667073579"/>
                </patternFill>
              </fill>
            </x14:dxf>
          </x14:cfRule>
          <x14:cfRule type="expression" priority="36" id="{5E978104-2102-4849-AF68-5BC11C9CB6C0}">
            <xm:f>作業２!$E$53=0</xm:f>
            <x14:dxf>
              <fill>
                <patternFill>
                  <bgColor theme="0" tint="-0.34998626667073579"/>
                </patternFill>
              </fill>
            </x14:dxf>
          </x14:cfRule>
          <xm:sqref>F23:F24</xm:sqref>
        </x14:conditionalFormatting>
        <x14:conditionalFormatting xmlns:xm="http://schemas.microsoft.com/office/excel/2006/main">
          <x14:cfRule type="expression" priority="29" id="{24F848E3-6AF2-4A2A-9B67-BA007C255016}">
            <xm:f>作業２!$E$53&lt;5</xm:f>
            <x14:dxf>
              <fill>
                <patternFill>
                  <bgColor theme="0" tint="-0.34998626667073579"/>
                </patternFill>
              </fill>
            </x14:dxf>
          </x14:cfRule>
          <xm:sqref>F33</xm:sqref>
        </x14:conditionalFormatting>
        <x14:conditionalFormatting xmlns:xm="http://schemas.microsoft.com/office/excel/2006/main">
          <x14:cfRule type="expression" priority="25" id="{65BF75EF-0FF5-4EE5-8C1D-9235FFA2DD03}">
            <xm:f>作業２!$E$53&gt;1</xm:f>
            <x14:dxf>
              <fill>
                <patternFill>
                  <bgColor theme="0" tint="-0.34998626667073579"/>
                </patternFill>
              </fill>
            </x14:dxf>
          </x14:cfRule>
          <x14:cfRule type="expression" priority="24" id="{48ED29B8-36E3-4DB4-9AB3-70AC665D0451}">
            <xm:f>作業２!$E$53=0</xm:f>
            <x14:dxf>
              <fill>
                <patternFill>
                  <bgColor theme="0" tint="-0.34998626667073579"/>
                </patternFill>
              </fill>
            </x14:dxf>
          </x14:cfRule>
          <xm:sqref>F36</xm:sqref>
        </x14:conditionalFormatting>
        <x14:conditionalFormatting xmlns:xm="http://schemas.microsoft.com/office/excel/2006/main">
          <x14:cfRule type="expression" priority="15" id="{CB862B45-EAC8-43B9-9476-550AB171A60A}">
            <xm:f>作業２!$E$53&gt;1</xm:f>
            <x14:dxf>
              <fill>
                <patternFill>
                  <bgColor theme="0" tint="-0.34998626667073579"/>
                </patternFill>
              </fill>
            </x14:dxf>
          </x14:cfRule>
          <x14:cfRule type="expression" priority="16" id="{A1EA32D1-3DD0-4B79-818F-566C8EA97D47}">
            <xm:f>作業２!$E$53=0</xm:f>
            <x14:dxf>
              <fill>
                <patternFill>
                  <bgColor theme="0" tint="-0.34998626667073579"/>
                </patternFill>
              </fill>
            </x14:dxf>
          </x14:cfRule>
          <xm:sqref>F39</xm:sqref>
        </x14:conditionalFormatting>
        <x14:conditionalFormatting xmlns:xm="http://schemas.microsoft.com/office/excel/2006/main">
          <x14:cfRule type="expression" priority="7" id="{F1FFDF73-767F-4F14-83A3-696D9432143A}">
            <xm:f>作業２!$E$86=8</xm:f>
            <x14:dxf>
              <fill>
                <patternFill>
                  <bgColor theme="0" tint="-0.499984740745262"/>
                </patternFill>
              </fill>
            </x14:dxf>
          </x14:cfRule>
          <xm:sqref>F52:F79</xm:sqref>
        </x14:conditionalFormatting>
        <x14:conditionalFormatting xmlns:xm="http://schemas.microsoft.com/office/excel/2006/main">
          <x14:cfRule type="expression" priority="41" id="{8679029E-8E94-4DCD-A93F-C25581F11A78}">
            <xm:f>作業２!$E$83=1</xm:f>
            <x14:dxf>
              <fill>
                <patternFill>
                  <bgColor theme="0" tint="-0.34998626667073579"/>
                </patternFill>
              </fill>
            </x14:dxf>
          </x14:cfRule>
          <xm:sqref>F55:F78</xm:sqref>
        </x14:conditionalFormatting>
        <x14:conditionalFormatting xmlns:xm="http://schemas.microsoft.com/office/excel/2006/main">
          <x14:cfRule type="expression" priority="17" id="{50DD4E9F-C7B9-4C91-BD88-55EF091E0F99}">
            <xm:f>作業２!$F$83=1</xm:f>
            <x14:dxf>
              <fill>
                <patternFill>
                  <bgColor theme="0" tint="-0.34998626667073579"/>
                </patternFill>
              </fill>
            </x14:dxf>
          </x14:cfRule>
          <xm:sqref>F79</xm:sqref>
        </x14:conditionalFormatting>
        <x14:conditionalFormatting xmlns:xm="http://schemas.microsoft.com/office/excel/2006/main">
          <x14:cfRule type="expression" priority="5" id="{C3EB3A72-750C-4A5C-8C24-6ECDFF1CC70B}">
            <xm:f>作業２!$F$86=8</xm:f>
            <x14:dxf>
              <fill>
                <patternFill>
                  <bgColor theme="0" tint="-0.499984740745262"/>
                </patternFill>
              </fill>
            </x14:dxf>
          </x14:cfRule>
          <xm:sqref>G17:G47</xm:sqref>
        </x14:conditionalFormatting>
        <x14:conditionalFormatting xmlns:xm="http://schemas.microsoft.com/office/excel/2006/main">
          <x14:cfRule type="expression" priority="44" id="{A0752BDB-A2F8-4CFD-9EA6-3C5454E60290}">
            <xm:f>作業２!$F$83=1</xm:f>
            <x14:dxf>
              <fill>
                <patternFill>
                  <bgColor theme="0" tint="-0.34998626667073579"/>
                </patternFill>
              </fill>
            </x14:dxf>
          </x14:cfRule>
          <xm:sqref>G19:G47</xm:sqref>
        </x14:conditionalFormatting>
        <x14:conditionalFormatting xmlns:xm="http://schemas.microsoft.com/office/excel/2006/main">
          <x14:cfRule type="expression" priority="35" id="{CDE9653C-794A-4B1A-9271-26AA44BAC517}">
            <xm:f>作業２!$F$53&gt;1</xm:f>
            <x14:dxf>
              <fill>
                <patternFill>
                  <bgColor theme="0" tint="-0.34998626667073579"/>
                </patternFill>
              </fill>
            </x14:dxf>
          </x14:cfRule>
          <x14:cfRule type="expression" priority="34" id="{E4DBE93E-BD5E-4CF9-8A3E-04B613C7BDAD}">
            <xm:f>作業２!$F$53=0</xm:f>
            <x14:dxf>
              <fill>
                <patternFill>
                  <bgColor theme="0" tint="-0.34998626667073579"/>
                </patternFill>
              </fill>
            </x14:dxf>
          </x14:cfRule>
          <xm:sqref>G23:G24</xm:sqref>
        </x14:conditionalFormatting>
        <x14:conditionalFormatting xmlns:xm="http://schemas.microsoft.com/office/excel/2006/main">
          <x14:cfRule type="expression" priority="28" id="{74861F62-DE55-4467-B12E-FBF4A91AD1C2}">
            <xm:f>作業２!$F$53&lt;5</xm:f>
            <x14:dxf>
              <fill>
                <patternFill>
                  <bgColor theme="0" tint="-0.34998626667073579"/>
                </patternFill>
              </fill>
            </x14:dxf>
          </x14:cfRule>
          <xm:sqref>G33</xm:sqref>
        </x14:conditionalFormatting>
        <x14:conditionalFormatting xmlns:xm="http://schemas.microsoft.com/office/excel/2006/main">
          <x14:cfRule type="expression" priority="22" id="{6020D248-64B3-47E7-A55C-BC97FBF0BE13}">
            <xm:f>作業２!$F$53=0</xm:f>
            <x14:dxf>
              <fill>
                <patternFill>
                  <bgColor theme="0" tint="-0.34998626667073579"/>
                </patternFill>
              </fill>
            </x14:dxf>
          </x14:cfRule>
          <x14:cfRule type="expression" priority="23" id="{3DA1844C-B2FE-47FA-9BAF-9142ADF3473B}">
            <xm:f>作業２!$F$53&gt;1</xm:f>
            <x14:dxf>
              <fill>
                <patternFill>
                  <bgColor theme="0" tint="-0.34998626667073579"/>
                </patternFill>
              </fill>
            </x14:dxf>
          </x14:cfRule>
          <xm:sqref>G36</xm:sqref>
        </x14:conditionalFormatting>
        <x14:conditionalFormatting xmlns:xm="http://schemas.microsoft.com/office/excel/2006/main">
          <x14:cfRule type="expression" priority="14" id="{485C78FD-2FBA-472C-A401-B01023185D1D}">
            <xm:f>作業２!$F$53=0</xm:f>
            <x14:dxf>
              <fill>
                <patternFill>
                  <bgColor theme="0" tint="-0.34998626667073579"/>
                </patternFill>
              </fill>
            </x14:dxf>
          </x14:cfRule>
          <x14:cfRule type="expression" priority="13" id="{49DA42E2-FB1E-407B-821E-FD8ACD3304CA}">
            <xm:f>作業２!$F$53&gt;1</xm:f>
            <x14:dxf>
              <fill>
                <patternFill>
                  <bgColor theme="0" tint="-0.34998626667073579"/>
                </patternFill>
              </fill>
            </x14:dxf>
          </x14:cfRule>
          <xm:sqref>G39</xm:sqref>
        </x14:conditionalFormatting>
        <x14:conditionalFormatting xmlns:xm="http://schemas.microsoft.com/office/excel/2006/main">
          <x14:cfRule type="expression" priority="6" id="{94138526-4564-43AC-B9B5-93F70F22DBDE}">
            <xm:f>作業２!$F$86=8</xm:f>
            <x14:dxf>
              <fill>
                <patternFill>
                  <bgColor theme="0" tint="-0.499984740745262"/>
                </patternFill>
              </fill>
            </x14:dxf>
          </x14:cfRule>
          <xm:sqref>G52:G79</xm:sqref>
        </x14:conditionalFormatting>
        <x14:conditionalFormatting xmlns:xm="http://schemas.microsoft.com/office/excel/2006/main">
          <x14:cfRule type="expression" priority="40" id="{D48051A8-25E6-4CC3-824E-1D2246F045ED}">
            <xm:f>作業２!$F$83=1</xm:f>
            <x14:dxf>
              <fill>
                <patternFill>
                  <bgColor theme="0" tint="-0.34998626667073579"/>
                </patternFill>
              </fill>
            </x14:dxf>
          </x14:cfRule>
          <xm:sqref>G55:G79</xm:sqref>
        </x14:conditionalFormatting>
        <x14:conditionalFormatting xmlns:xm="http://schemas.microsoft.com/office/excel/2006/main">
          <x14:cfRule type="expression" priority="4" id="{B60490F7-E08B-4CA7-818F-84E945E84B60}">
            <xm:f>作業２!$G$86=8</xm:f>
            <x14:dxf>
              <fill>
                <patternFill>
                  <bgColor theme="0" tint="-0.499984740745262"/>
                </patternFill>
              </fill>
            </x14:dxf>
          </x14:cfRule>
          <xm:sqref>H17:H47</xm:sqref>
        </x14:conditionalFormatting>
        <x14:conditionalFormatting xmlns:xm="http://schemas.microsoft.com/office/excel/2006/main">
          <x14:cfRule type="expression" priority="43" id="{354D733F-8A84-4355-9BCE-81EA691FEAE9}">
            <xm:f>作業２!$G$83=1</xm:f>
            <x14:dxf>
              <fill>
                <patternFill>
                  <bgColor theme="0" tint="-0.34998626667073579"/>
                </patternFill>
              </fill>
            </x14:dxf>
          </x14:cfRule>
          <xm:sqref>H19:H47</xm:sqref>
        </x14:conditionalFormatting>
        <x14:conditionalFormatting xmlns:xm="http://schemas.microsoft.com/office/excel/2006/main">
          <x14:cfRule type="expression" priority="32" id="{72A269B5-148C-4F6B-B520-A8104DA42C5E}">
            <xm:f>作業２!$G$53=0</xm:f>
            <x14:dxf>
              <fill>
                <patternFill>
                  <bgColor theme="0" tint="-0.34998626667073579"/>
                </patternFill>
              </fill>
            </x14:dxf>
          </x14:cfRule>
          <x14:cfRule type="expression" priority="33" id="{6E851A6D-094C-443E-B0A5-F62F7932BE52}">
            <xm:f>作業２!$G$53&gt;1</xm:f>
            <x14:dxf>
              <fill>
                <patternFill>
                  <bgColor theme="0" tint="-0.34998626667073579"/>
                </patternFill>
              </fill>
            </x14:dxf>
          </x14:cfRule>
          <xm:sqref>H23:H24</xm:sqref>
        </x14:conditionalFormatting>
        <x14:conditionalFormatting xmlns:xm="http://schemas.microsoft.com/office/excel/2006/main">
          <x14:cfRule type="expression" priority="27" id="{BDBE0C1A-3BDB-4075-A6E3-50FA5868B517}">
            <xm:f>作業２!$G$53&lt;5</xm:f>
            <x14:dxf>
              <fill>
                <patternFill>
                  <bgColor theme="0" tint="-0.34998626667073579"/>
                </patternFill>
              </fill>
            </x14:dxf>
          </x14:cfRule>
          <xm:sqref>H33</xm:sqref>
        </x14:conditionalFormatting>
        <x14:conditionalFormatting xmlns:xm="http://schemas.microsoft.com/office/excel/2006/main">
          <x14:cfRule type="expression" priority="21" id="{68D084A4-EFE6-47CD-8C11-FB307B5234AF}">
            <xm:f>作業２!$G$53&gt;1</xm:f>
            <x14:dxf>
              <fill>
                <patternFill>
                  <bgColor theme="0" tint="-0.34998626667073579"/>
                </patternFill>
              </fill>
            </x14:dxf>
          </x14:cfRule>
          <x14:cfRule type="expression" priority="20" id="{DF379E6E-2486-4280-92C2-9C35DACE74B5}">
            <xm:f>作業２!$G$53=0</xm:f>
            <x14:dxf>
              <fill>
                <patternFill>
                  <bgColor theme="0" tint="-0.34998626667073579"/>
                </patternFill>
              </fill>
            </x14:dxf>
          </x14:cfRule>
          <xm:sqref>H36</xm:sqref>
        </x14:conditionalFormatting>
        <x14:conditionalFormatting xmlns:xm="http://schemas.microsoft.com/office/excel/2006/main">
          <x14:cfRule type="expression" priority="12" id="{EA255B1E-4470-40C2-B938-63F3DFBED96F}">
            <xm:f>作業２!$G$53=0</xm:f>
            <x14:dxf>
              <fill>
                <patternFill>
                  <bgColor theme="0" tint="-0.34998626667073579"/>
                </patternFill>
              </fill>
            </x14:dxf>
          </x14:cfRule>
          <x14:cfRule type="expression" priority="11" id="{890587D0-A2EB-43E5-8813-E38E1759D36A}">
            <xm:f>作業２!$G$53&gt;1</xm:f>
            <x14:dxf>
              <fill>
                <patternFill>
                  <bgColor theme="0" tint="-0.34998626667073579"/>
                </patternFill>
              </fill>
            </x14:dxf>
          </x14:cfRule>
          <xm:sqref>H39</xm:sqref>
        </x14:conditionalFormatting>
        <x14:conditionalFormatting xmlns:xm="http://schemas.microsoft.com/office/excel/2006/main">
          <x14:cfRule type="expression" priority="3" id="{6D713B9D-660E-4164-9905-C3329684DF7C}">
            <xm:f>作業２!$G$86=8</xm:f>
            <x14:dxf>
              <fill>
                <patternFill>
                  <bgColor theme="0" tint="-0.499984740745262"/>
                </patternFill>
              </fill>
            </x14:dxf>
          </x14:cfRule>
          <xm:sqref>H52:H79</xm:sqref>
        </x14:conditionalFormatting>
        <x14:conditionalFormatting xmlns:xm="http://schemas.microsoft.com/office/excel/2006/main">
          <x14:cfRule type="expression" priority="39" id="{0A3390E6-F1A0-4989-8D90-4303802FD6D6}">
            <xm:f>作業２!$G$83=1</xm:f>
            <x14:dxf>
              <fill>
                <patternFill>
                  <bgColor theme="0" tint="-0.34998626667073579"/>
                </patternFill>
              </fill>
            </x14:dxf>
          </x14:cfRule>
          <xm:sqref>H55:H79</xm:sqref>
        </x14:conditionalFormatting>
        <x14:conditionalFormatting xmlns:xm="http://schemas.microsoft.com/office/excel/2006/main">
          <x14:cfRule type="expression" priority="2" id="{3DE940FE-57E5-4A03-8945-BAF53F4F7500}">
            <xm:f>作業２!$H$86=8</xm:f>
            <x14:dxf>
              <fill>
                <patternFill>
                  <bgColor theme="0" tint="-0.499984740745262"/>
                </patternFill>
              </fill>
            </x14:dxf>
          </x14:cfRule>
          <xm:sqref>I17:I47</xm:sqref>
        </x14:conditionalFormatting>
        <x14:conditionalFormatting xmlns:xm="http://schemas.microsoft.com/office/excel/2006/main">
          <x14:cfRule type="expression" priority="42" id="{FDC8EAD8-0D41-4AD0-9108-D9440AFEBA71}">
            <xm:f>作業２!$H$83=1</xm:f>
            <x14:dxf>
              <fill>
                <patternFill>
                  <bgColor theme="0" tint="-0.34998626667073579"/>
                </patternFill>
              </fill>
            </x14:dxf>
          </x14:cfRule>
          <xm:sqref>I19:I47</xm:sqref>
        </x14:conditionalFormatting>
        <x14:conditionalFormatting xmlns:xm="http://schemas.microsoft.com/office/excel/2006/main">
          <x14:cfRule type="expression" priority="30" id="{F287B6E3-48F7-49FC-B865-2155BB57015F}">
            <xm:f>作業２!$H$53=0</xm:f>
            <x14:dxf>
              <fill>
                <patternFill>
                  <bgColor theme="0" tint="-0.34998626667073579"/>
                </patternFill>
              </fill>
            </x14:dxf>
          </x14:cfRule>
          <x14:cfRule type="expression" priority="31" id="{433C04F8-B247-442D-932F-E75D66D4607E}">
            <xm:f>作業２!$H$53&gt;1</xm:f>
            <x14:dxf>
              <fill>
                <patternFill>
                  <bgColor theme="0" tint="-0.34998626667073579"/>
                </patternFill>
              </fill>
            </x14:dxf>
          </x14:cfRule>
          <xm:sqref>I23:I24</xm:sqref>
        </x14:conditionalFormatting>
        <x14:conditionalFormatting xmlns:xm="http://schemas.microsoft.com/office/excel/2006/main">
          <x14:cfRule type="expression" priority="26" id="{3F229ECE-3D96-4E9F-88A6-7A6E9956F56C}">
            <xm:f>作業２!$H$53&lt;5</xm:f>
            <x14:dxf>
              <fill>
                <patternFill>
                  <bgColor theme="0" tint="-0.34998626667073579"/>
                </patternFill>
              </fill>
            </x14:dxf>
          </x14:cfRule>
          <xm:sqref>I33</xm:sqref>
        </x14:conditionalFormatting>
        <x14:conditionalFormatting xmlns:xm="http://schemas.microsoft.com/office/excel/2006/main">
          <x14:cfRule type="expression" priority="18" id="{2CF8B700-6770-4010-8E8F-07F09E7A625D}">
            <xm:f>作業２!$H$53=0</xm:f>
            <x14:dxf>
              <fill>
                <patternFill>
                  <bgColor theme="0" tint="-0.34998626667073579"/>
                </patternFill>
              </fill>
            </x14:dxf>
          </x14:cfRule>
          <x14:cfRule type="expression" priority="19" id="{B21C5BDE-0935-4F69-AAF9-6FCC391661AD}">
            <xm:f>作業２!$H$53&gt;1</xm:f>
            <x14:dxf>
              <fill>
                <patternFill>
                  <bgColor theme="0" tint="-0.34998626667073579"/>
                </patternFill>
              </fill>
            </x14:dxf>
          </x14:cfRule>
          <xm:sqref>I36</xm:sqref>
        </x14:conditionalFormatting>
        <x14:conditionalFormatting xmlns:xm="http://schemas.microsoft.com/office/excel/2006/main">
          <x14:cfRule type="expression" priority="10" id="{80A0E071-4AF2-460A-96F4-A45FD486289E}">
            <xm:f>作業２!$H$53=0</xm:f>
            <x14:dxf>
              <fill>
                <patternFill>
                  <bgColor theme="0" tint="-0.34998626667073579"/>
                </patternFill>
              </fill>
            </x14:dxf>
          </x14:cfRule>
          <x14:cfRule type="expression" priority="9" id="{B104BB2A-73A1-460F-8091-FE96B2BC3846}">
            <xm:f>作業２!$H$53&gt;1</xm:f>
            <x14:dxf>
              <fill>
                <patternFill>
                  <bgColor theme="0" tint="-0.34998626667073579"/>
                </patternFill>
              </fill>
            </x14:dxf>
          </x14:cfRule>
          <xm:sqref>I39</xm:sqref>
        </x14:conditionalFormatting>
        <x14:conditionalFormatting xmlns:xm="http://schemas.microsoft.com/office/excel/2006/main">
          <x14:cfRule type="expression" priority="1" id="{464D983C-4428-4CCA-8F6A-1E23CCF6C353}">
            <xm:f>作業２!$H$86=8</xm:f>
            <x14:dxf>
              <fill>
                <patternFill>
                  <bgColor theme="0" tint="-0.499984740745262"/>
                </patternFill>
              </fill>
            </x14:dxf>
          </x14:cfRule>
          <xm:sqref>I52:I79</xm:sqref>
        </x14:conditionalFormatting>
        <x14:conditionalFormatting xmlns:xm="http://schemas.microsoft.com/office/excel/2006/main">
          <x14:cfRule type="expression" priority="38" id="{FC770D9C-1A19-4675-8A17-B4CAA0D097F8}">
            <xm:f>作業２!$H$83=1</xm:f>
            <x14:dxf>
              <fill>
                <patternFill>
                  <bgColor theme="0" tint="-0.34998626667073579"/>
                </patternFill>
              </fill>
            </x14:dxf>
          </x14:cfRule>
          <xm:sqref>I55:I79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CW233"/>
  <sheetViews>
    <sheetView showGridLines="0" view="pageBreakPreview" topLeftCell="C4" zoomScale="75" zoomScaleNormal="70" zoomScaleSheetLayoutView="75" zoomScalePageLayoutView="70" workbookViewId="0">
      <selection activeCell="D4" sqref="D4"/>
    </sheetView>
  </sheetViews>
  <sheetFormatPr defaultColWidth="1.625" defaultRowHeight="13.5"/>
  <cols>
    <col min="1" max="1" width="2.375" hidden="1" customWidth="1"/>
    <col min="2" max="2" width="3.375" hidden="1" customWidth="1"/>
    <col min="3" max="3" width="0.75" customWidth="1"/>
    <col min="4" max="11" width="1.5" customWidth="1"/>
    <col min="12" max="44" width="1.625" customWidth="1"/>
    <col min="45" max="51" width="1.5" customWidth="1"/>
    <col min="52" max="58" width="1.625" customWidth="1"/>
    <col min="59" max="59" width="2.125" customWidth="1"/>
    <col min="60" max="69" width="1.625" customWidth="1"/>
    <col min="70" max="70" width="2.5" customWidth="1"/>
    <col min="71" max="73" width="1.625" customWidth="1"/>
    <col min="74" max="74" width="2" customWidth="1"/>
    <col min="75" max="75" width="2.375" customWidth="1"/>
    <col min="76" max="76" width="1.625" customWidth="1"/>
    <col min="77" max="77" width="1.25" customWidth="1"/>
    <col min="78" max="80" width="1.625" customWidth="1"/>
    <col min="81" max="81" width="2.25" customWidth="1"/>
    <col min="82" max="82" width="1.625" customWidth="1"/>
    <col min="83" max="83" width="2" customWidth="1"/>
    <col min="84" max="85" width="1.625" customWidth="1"/>
    <col min="86" max="86" width="2" customWidth="1"/>
    <col min="87" max="87" width="1.625" customWidth="1"/>
    <col min="88" max="88" width="1.75" customWidth="1"/>
    <col min="89" max="91" width="1.625" customWidth="1"/>
    <col min="92" max="92" width="2" customWidth="1"/>
    <col min="93" max="96" width="1.625" customWidth="1"/>
    <col min="97" max="97" width="17.25" hidden="1" customWidth="1"/>
    <col min="98" max="101" width="10.625" hidden="1" customWidth="1"/>
    <col min="102" max="110" width="10.625" customWidth="1"/>
  </cols>
  <sheetData>
    <row r="1" spans="1:97" ht="6.75" hidden="1" customHeight="1">
      <c r="A1" s="2" t="s">
        <v>50</v>
      </c>
      <c r="B1" s="2">
        <v>430</v>
      </c>
    </row>
    <row r="2" spans="1:97" s="3" customFormat="1" ht="33" hidden="1" customHeight="1">
      <c r="A2" s="8" t="s">
        <v>51</v>
      </c>
      <c r="D2" s="989" t="s">
        <v>62</v>
      </c>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c r="CJ2" s="990"/>
      <c r="CK2" s="990"/>
      <c r="CL2" s="990"/>
      <c r="CM2" s="990"/>
      <c r="CN2" s="990"/>
      <c r="CO2" s="990"/>
      <c r="CP2" s="990"/>
      <c r="CQ2" s="990"/>
      <c r="CR2" s="991"/>
    </row>
    <row r="3" spans="1:97" hidden="1"/>
    <row r="4" spans="1:97" ht="16.5" customHeight="1">
      <c r="BZ4" s="992" t="s">
        <v>31</v>
      </c>
      <c r="CA4" s="992"/>
      <c r="CB4" s="992"/>
      <c r="CC4" s="992"/>
      <c r="CD4" s="992"/>
      <c r="CE4" s="992"/>
      <c r="CF4" s="992"/>
      <c r="CG4" s="992"/>
      <c r="CH4" s="992"/>
      <c r="CI4" s="992"/>
      <c r="CJ4" s="992"/>
      <c r="CK4" s="992"/>
      <c r="CL4" s="992"/>
      <c r="CM4" s="992"/>
      <c r="CN4" s="992"/>
      <c r="CO4" s="992"/>
      <c r="CP4" s="992"/>
      <c r="CQ4" s="992"/>
      <c r="CR4" s="992"/>
    </row>
    <row r="5" spans="1:97" ht="9.75" customHeight="1"/>
    <row r="6" spans="1:97" ht="24.75" customHeight="1">
      <c r="E6" s="1"/>
      <c r="F6" s="1"/>
      <c r="G6" s="1"/>
      <c r="H6" s="1"/>
      <c r="I6" s="1"/>
      <c r="J6" s="1"/>
      <c r="K6" s="1"/>
      <c r="M6" s="1"/>
      <c r="N6" s="1"/>
      <c r="O6" s="1"/>
      <c r="P6" s="1"/>
      <c r="Q6" s="1"/>
      <c r="R6" s="1"/>
      <c r="S6" s="1"/>
      <c r="T6" s="1"/>
      <c r="U6" s="1"/>
      <c r="V6" s="1"/>
      <c r="W6" s="1"/>
      <c r="X6" s="1"/>
      <c r="Y6" s="1"/>
      <c r="Z6" s="1"/>
      <c r="AA6" s="1"/>
      <c r="AB6" s="1"/>
      <c r="AC6" s="1"/>
      <c r="AD6" s="1"/>
      <c r="AE6" s="1"/>
      <c r="AH6" s="1016" t="s">
        <v>2</v>
      </c>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c r="BK6" s="1016"/>
      <c r="BL6" s="1016"/>
      <c r="BM6" s="1016"/>
      <c r="BN6" s="1016"/>
      <c r="BO6" s="1"/>
      <c r="BP6" s="1"/>
      <c r="BQ6" s="1"/>
      <c r="BR6" s="1"/>
      <c r="BS6" s="1"/>
      <c r="BT6" s="1"/>
      <c r="BU6" s="1"/>
      <c r="BV6" s="1"/>
      <c r="BW6" s="1"/>
      <c r="BX6" s="1"/>
      <c r="BY6" s="11"/>
      <c r="BZ6" s="993" t="s">
        <v>0</v>
      </c>
      <c r="CA6" s="994"/>
      <c r="CB6" s="994"/>
      <c r="CC6" s="994"/>
      <c r="CD6" s="994"/>
      <c r="CE6" s="994"/>
      <c r="CF6" s="994"/>
      <c r="CG6" s="994"/>
      <c r="CH6" s="994"/>
      <c r="CI6" s="994"/>
      <c r="CJ6" s="994"/>
      <c r="CK6" s="994"/>
      <c r="CL6" s="994"/>
      <c r="CM6" s="994"/>
      <c r="CN6" s="994"/>
      <c r="CO6" s="994"/>
      <c r="CP6" s="994"/>
      <c r="CQ6" s="994"/>
      <c r="CR6" s="995"/>
    </row>
    <row r="7" spans="1:97" ht="39" customHeight="1">
      <c r="AH7" s="1017" t="s">
        <v>473</v>
      </c>
      <c r="AI7" s="1017"/>
      <c r="AJ7" s="1017"/>
      <c r="AK7" s="1017"/>
      <c r="AL7" s="1017"/>
      <c r="AM7" s="1017"/>
      <c r="AN7" s="1017"/>
      <c r="AO7" s="1017"/>
      <c r="AP7" s="1017"/>
      <c r="AQ7" s="1017"/>
      <c r="AR7" s="1017"/>
      <c r="AS7" s="1017"/>
      <c r="AT7" s="1017"/>
      <c r="AU7" s="1017"/>
      <c r="AV7" s="1017"/>
      <c r="AW7" s="1017"/>
      <c r="AX7" s="1017"/>
      <c r="AY7" s="1017"/>
      <c r="AZ7" s="1017"/>
      <c r="BA7" s="1017"/>
      <c r="BB7" s="1017"/>
      <c r="BC7" s="1017"/>
      <c r="BD7" s="1017"/>
      <c r="BE7" s="1017"/>
      <c r="BF7" s="1017"/>
      <c r="BG7" s="1017"/>
      <c r="BH7" s="1017"/>
      <c r="BI7" s="1017"/>
      <c r="BJ7" s="1017"/>
      <c r="BK7" s="1017"/>
      <c r="BL7" s="1017"/>
      <c r="BM7" s="1017"/>
      <c r="BN7" s="1017"/>
      <c r="BZ7" s="996"/>
      <c r="CA7" s="997"/>
      <c r="CB7" s="997"/>
      <c r="CC7" s="997"/>
      <c r="CD7" s="997"/>
      <c r="CE7" s="997"/>
      <c r="CF7" s="997"/>
      <c r="CG7" s="997"/>
      <c r="CH7" s="997"/>
      <c r="CI7" s="997"/>
      <c r="CJ7" s="997"/>
      <c r="CK7" s="997"/>
      <c r="CL7" s="997"/>
      <c r="CM7" s="997"/>
      <c r="CN7" s="997"/>
      <c r="CO7" s="997"/>
      <c r="CP7" s="997"/>
      <c r="CQ7" s="997"/>
      <c r="CR7" s="998"/>
    </row>
    <row r="8" spans="1:97" ht="7.5" customHeight="1" thickBot="1">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row>
    <row r="9" spans="1:97" ht="24.75" customHeight="1" thickTop="1">
      <c r="E9" s="1"/>
      <c r="F9" s="1"/>
      <c r="G9" s="1"/>
      <c r="H9" s="1"/>
      <c r="I9" s="1"/>
      <c r="J9" s="1"/>
      <c r="K9" s="1"/>
      <c r="L9" s="1"/>
      <c r="M9" s="1"/>
      <c r="N9" s="1"/>
      <c r="O9" s="1"/>
      <c r="P9" s="1"/>
      <c r="Q9" s="1"/>
      <c r="R9" s="1"/>
      <c r="S9" s="1"/>
      <c r="T9" s="1"/>
      <c r="U9" s="1"/>
      <c r="V9" s="1"/>
      <c r="W9" s="1"/>
      <c r="X9" s="1"/>
      <c r="Y9" s="1"/>
      <c r="Z9" s="1"/>
      <c r="AA9" s="1"/>
      <c r="AB9" s="1"/>
      <c r="AC9" s="1"/>
      <c r="AD9" s="1"/>
      <c r="AE9" s="1"/>
      <c r="AF9" s="1"/>
      <c r="AG9" s="1"/>
      <c r="AH9" s="992" t="s">
        <v>474</v>
      </c>
      <c r="AI9" s="992"/>
      <c r="AJ9" s="992"/>
      <c r="AK9" s="992"/>
      <c r="AL9" s="992"/>
      <c r="AM9" s="992"/>
      <c r="AN9" s="992"/>
      <c r="AO9" s="992"/>
      <c r="AP9" s="992"/>
      <c r="AQ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S9" s="999" t="s">
        <v>35</v>
      </c>
      <c r="BT9" s="1000"/>
      <c r="BU9" s="1000"/>
      <c r="BV9" s="1000"/>
      <c r="BW9" s="1000"/>
      <c r="BX9" s="1000"/>
      <c r="BY9" s="1001"/>
      <c r="BZ9" s="1007" t="s">
        <v>55</v>
      </c>
      <c r="CA9" s="1008"/>
      <c r="CB9" s="1008"/>
      <c r="CC9" s="1008"/>
      <c r="CD9" s="1008"/>
      <c r="CE9" s="1008"/>
      <c r="CF9" s="1008"/>
      <c r="CG9" s="1008"/>
      <c r="CH9" s="1009"/>
      <c r="CI9" s="1007" t="s">
        <v>56</v>
      </c>
      <c r="CJ9" s="1008"/>
      <c r="CK9" s="1008"/>
      <c r="CL9" s="1008"/>
      <c r="CM9" s="1008"/>
      <c r="CN9" s="1008"/>
      <c r="CO9" s="1008"/>
      <c r="CP9" s="1008"/>
      <c r="CQ9" s="1008"/>
      <c r="CR9" s="1010"/>
      <c r="CS9" t="s">
        <v>62</v>
      </c>
    </row>
    <row r="10" spans="1:97" ht="19.5" customHeight="1">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1018" t="str">
        <f ca="1">CONCATENATE("（ ",作業２!C67," ",作業２!C59," 年 5 月 1 日現在 ）" )</f>
        <v>（ 令和 6 年 5 月 1 日現在 ）</v>
      </c>
      <c r="AI10" s="1018"/>
      <c r="AJ10" s="1018"/>
      <c r="AK10" s="1018"/>
      <c r="AL10" s="1018"/>
      <c r="AM10" s="1018"/>
      <c r="AN10" s="1018"/>
      <c r="AO10" s="1018"/>
      <c r="AP10" s="1018"/>
      <c r="AQ10" s="1018"/>
      <c r="AR10" s="1018"/>
      <c r="AS10" s="1018"/>
      <c r="AT10" s="1018"/>
      <c r="AU10" s="1018"/>
      <c r="AV10" s="1018"/>
      <c r="AW10" s="1018"/>
      <c r="AX10" s="1018"/>
      <c r="AY10" s="1018"/>
      <c r="AZ10" s="1018"/>
      <c r="BA10" s="1018"/>
      <c r="BB10" s="1018"/>
      <c r="BC10" s="1018"/>
      <c r="BD10" s="1018"/>
      <c r="BE10" s="1018"/>
      <c r="BF10" s="1018"/>
      <c r="BG10" s="1018"/>
      <c r="BH10" s="1018"/>
      <c r="BI10" s="1018"/>
      <c r="BJ10" s="1018"/>
      <c r="BK10" s="1018"/>
      <c r="BL10" s="1018"/>
      <c r="BM10" s="1018"/>
      <c r="BN10" s="1018"/>
      <c r="BS10" s="916"/>
      <c r="BT10" s="1002"/>
      <c r="BU10" s="1002"/>
      <c r="BV10" s="1002"/>
      <c r="BW10" s="1002"/>
      <c r="BX10" s="1002"/>
      <c r="BY10" s="1003"/>
      <c r="BZ10" s="1011" t="str">
        <f ca="1">IF(作業１!F8="（昨年度新設法人）","",IF(AV116="",IF(作業１!F22="","",作業１!F22),""))</f>
        <v/>
      </c>
      <c r="CA10" s="1012"/>
      <c r="CB10" s="1012"/>
      <c r="CC10" s="1012"/>
      <c r="CD10" s="1012"/>
      <c r="CE10" s="1012"/>
      <c r="CF10" s="1012"/>
      <c r="CG10" s="1012"/>
      <c r="CH10" s="1013"/>
      <c r="CI10" s="1011" t="str">
        <f>IF(作業１!F21="","",作業１!F21)</f>
        <v/>
      </c>
      <c r="CJ10" s="1012"/>
      <c r="CK10" s="1012"/>
      <c r="CL10" s="1012"/>
      <c r="CM10" s="1012"/>
      <c r="CN10" s="1012"/>
      <c r="CO10" s="1012"/>
      <c r="CP10" s="1012"/>
      <c r="CQ10" s="1012"/>
      <c r="CR10" s="1015"/>
    </row>
    <row r="11" spans="1:97" ht="11.25" customHeight="1">
      <c r="BD11" s="4"/>
      <c r="BS11" s="916"/>
      <c r="BT11" s="1002"/>
      <c r="BU11" s="1002"/>
      <c r="BV11" s="1002"/>
      <c r="BW11" s="1002"/>
      <c r="BX11" s="1002"/>
      <c r="BY11" s="1003"/>
      <c r="BZ11" s="1014"/>
      <c r="CA11" s="1012"/>
      <c r="CB11" s="1012"/>
      <c r="CC11" s="1012"/>
      <c r="CD11" s="1012"/>
      <c r="CE11" s="1012"/>
      <c r="CF11" s="1012"/>
      <c r="CG11" s="1012"/>
      <c r="CH11" s="1013"/>
      <c r="CI11" s="1014"/>
      <c r="CJ11" s="1012"/>
      <c r="CK11" s="1012"/>
      <c r="CL11" s="1012"/>
      <c r="CM11" s="1012"/>
      <c r="CN11" s="1012"/>
      <c r="CO11" s="1012"/>
      <c r="CP11" s="1012"/>
      <c r="CQ11" s="1012"/>
      <c r="CR11" s="1015"/>
    </row>
    <row r="12" spans="1:97" ht="17.25" customHeight="1" thickBot="1">
      <c r="D12" s="432" t="s">
        <v>513</v>
      </c>
      <c r="BS12" s="1004"/>
      <c r="BT12" s="1005"/>
      <c r="BU12" s="1005"/>
      <c r="BV12" s="1005"/>
      <c r="BW12" s="1005"/>
      <c r="BX12" s="1005"/>
      <c r="BY12" s="1006"/>
      <c r="BZ12" s="337" t="s">
        <v>49</v>
      </c>
      <c r="CA12" s="336"/>
      <c r="CB12" s="336"/>
      <c r="CC12" s="336"/>
      <c r="CD12" s="336"/>
      <c r="CE12" s="336"/>
      <c r="CF12" s="336"/>
      <c r="CG12" s="336"/>
      <c r="CH12" s="336"/>
      <c r="CI12" s="336"/>
      <c r="CJ12" s="336"/>
      <c r="CK12" s="336"/>
      <c r="CL12" s="336"/>
      <c r="CM12" s="336"/>
      <c r="CN12" s="336"/>
      <c r="CO12" s="336"/>
      <c r="CP12" s="336"/>
      <c r="CQ12" s="336"/>
      <c r="CR12" s="338"/>
    </row>
    <row r="13" spans="1:97" ht="15" customHeight="1" thickTop="1">
      <c r="D13" s="999" t="str">
        <f>IF(LEN(IF(作業１!F12&gt;1,CONCATENATE(作業１!G18," ",作業１!G6," ",作業２!E8),IF(作業１!F12=1,CONCATENATE(作業１!G19," ",作業１!G6),"")))&gt;50,"フリガナ　　　　　　　※2","フリガナ")</f>
        <v>フリガナ</v>
      </c>
      <c r="E13" s="1000"/>
      <c r="F13" s="1000"/>
      <c r="G13" s="1000"/>
      <c r="H13" s="1000"/>
      <c r="I13" s="1000"/>
      <c r="J13" s="1000"/>
      <c r="K13" s="1001"/>
      <c r="L13" s="1019" t="str">
        <f>IF(作業１!F7="（個人立）",IF(作業２!E8&gt;0,作業２!E8,""),LEFT(IF(作業１!F12&gt;1,CONCATENATE(作業１!G18," ",作業１!G6," ",作業２!E8),IF(作業１!F12=1,CONCATENATE(作業１!G18," ",作業１!G6),"")),50))</f>
        <v/>
      </c>
      <c r="M13" s="1020"/>
      <c r="N13" s="1020"/>
      <c r="O13" s="1020"/>
      <c r="P13" s="1020"/>
      <c r="Q13" s="1020"/>
      <c r="R13" s="1020"/>
      <c r="S13" s="1020"/>
      <c r="T13" s="1020"/>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1"/>
      <c r="AS13" s="1028" t="s">
        <v>12</v>
      </c>
      <c r="AT13" s="1000"/>
      <c r="AU13" s="1000"/>
      <c r="AV13" s="1000"/>
      <c r="AW13" s="1000"/>
      <c r="AX13" s="1000"/>
      <c r="AY13" s="1001"/>
      <c r="AZ13" s="1083" t="s">
        <v>385</v>
      </c>
      <c r="BA13" s="1084"/>
      <c r="BB13" s="1084"/>
      <c r="BC13" s="1084"/>
      <c r="BD13" s="1084"/>
      <c r="BE13" s="1084"/>
      <c r="BF13" s="1084"/>
      <c r="BG13" s="1084"/>
      <c r="BH13" s="1084"/>
      <c r="BI13" s="1085"/>
      <c r="BJ13" s="1084" t="s">
        <v>386</v>
      </c>
      <c r="BK13" s="1084"/>
      <c r="BL13" s="1084"/>
      <c r="BM13" s="1084"/>
      <c r="BN13" s="1084"/>
      <c r="BO13" s="1084"/>
      <c r="BP13" s="1084"/>
      <c r="BQ13" s="1084"/>
      <c r="BR13" s="1086"/>
      <c r="BS13" s="1029" t="s">
        <v>23</v>
      </c>
      <c r="BT13" s="763"/>
      <c r="BU13" s="763"/>
      <c r="BV13" s="763"/>
      <c r="BW13" s="763"/>
      <c r="BX13" s="763"/>
      <c r="BY13" s="764"/>
      <c r="BZ13" s="1035" t="s">
        <v>8</v>
      </c>
      <c r="CA13" s="1036"/>
      <c r="CB13" s="1036"/>
      <c r="CC13" s="1036"/>
      <c r="CD13" s="1036" t="s">
        <v>3</v>
      </c>
      <c r="CE13" s="1036"/>
      <c r="CF13" s="1036"/>
      <c r="CG13" s="1036"/>
      <c r="CH13" s="1036"/>
      <c r="CI13" s="1036" t="s">
        <v>4</v>
      </c>
      <c r="CJ13" s="1036"/>
      <c r="CK13" s="1036"/>
      <c r="CL13" s="1036"/>
      <c r="CM13" s="1036"/>
      <c r="CN13" s="1036" t="s">
        <v>5</v>
      </c>
      <c r="CO13" s="1036"/>
      <c r="CP13" s="1036"/>
      <c r="CQ13" s="1036"/>
      <c r="CR13" s="1380"/>
    </row>
    <row r="14" spans="1:97" ht="3" customHeight="1">
      <c r="D14" s="916"/>
      <c r="E14" s="1002"/>
      <c r="F14" s="1002"/>
      <c r="G14" s="1002"/>
      <c r="H14" s="1002"/>
      <c r="I14" s="1002"/>
      <c r="J14" s="1002"/>
      <c r="K14" s="1003"/>
      <c r="L14" s="1022"/>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4"/>
      <c r="AS14" s="1029"/>
      <c r="AT14" s="1002"/>
      <c r="AU14" s="1002"/>
      <c r="AV14" s="1002"/>
      <c r="AW14" s="1002"/>
      <c r="AX14" s="1002"/>
      <c r="AY14" s="1003"/>
      <c r="AZ14" s="1087" t="str">
        <f>IF(作業１!F10="","",作業１!F10)</f>
        <v/>
      </c>
      <c r="BA14" s="1088"/>
      <c r="BB14" s="1088"/>
      <c r="BC14" s="1088"/>
      <c r="BD14" s="1088"/>
      <c r="BE14" s="1088"/>
      <c r="BF14" s="1088"/>
      <c r="BG14" s="1088"/>
      <c r="BH14" s="1088"/>
      <c r="BI14" s="140"/>
      <c r="BJ14" s="141"/>
      <c r="BK14" s="1089" t="str">
        <f>IF(作業１!G10="","",作業１!G10)</f>
        <v/>
      </c>
      <c r="BL14" s="1089"/>
      <c r="BM14" s="1089"/>
      <c r="BN14" s="1089"/>
      <c r="BO14" s="1089"/>
      <c r="BP14" s="1089"/>
      <c r="BQ14" s="1089"/>
      <c r="BR14" s="1090"/>
      <c r="BS14" s="1031"/>
      <c r="BT14" s="763"/>
      <c r="BU14" s="763"/>
      <c r="BV14" s="763"/>
      <c r="BW14" s="763"/>
      <c r="BX14" s="763"/>
      <c r="BY14" s="764"/>
      <c r="BZ14" s="1035"/>
      <c r="CA14" s="1036"/>
      <c r="CB14" s="1036"/>
      <c r="CC14" s="1036"/>
      <c r="CD14" s="1036"/>
      <c r="CE14" s="1036"/>
      <c r="CF14" s="1036"/>
      <c r="CG14" s="1036"/>
      <c r="CH14" s="1036"/>
      <c r="CI14" s="1036"/>
      <c r="CJ14" s="1036"/>
      <c r="CK14" s="1036"/>
      <c r="CL14" s="1036"/>
      <c r="CM14" s="1036"/>
      <c r="CN14" s="1036"/>
      <c r="CO14" s="1036"/>
      <c r="CP14" s="1036"/>
      <c r="CQ14" s="1036"/>
      <c r="CR14" s="1380"/>
    </row>
    <row r="15" spans="1:97" ht="19.5" customHeight="1">
      <c r="D15" s="916"/>
      <c r="E15" s="1002"/>
      <c r="F15" s="1002"/>
      <c r="G15" s="1002"/>
      <c r="H15" s="1002"/>
      <c r="I15" s="1002"/>
      <c r="J15" s="1002"/>
      <c r="K15" s="1003"/>
      <c r="L15" s="1022"/>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4"/>
      <c r="AS15" s="1029"/>
      <c r="AT15" s="1002"/>
      <c r="AU15" s="1002"/>
      <c r="AV15" s="1002"/>
      <c r="AW15" s="1002"/>
      <c r="AX15" s="1002"/>
      <c r="AY15" s="1003"/>
      <c r="AZ15" s="1087"/>
      <c r="BA15" s="1088"/>
      <c r="BB15" s="1088"/>
      <c r="BC15" s="1088"/>
      <c r="BD15" s="1088"/>
      <c r="BE15" s="1088"/>
      <c r="BF15" s="1088"/>
      <c r="BG15" s="1088"/>
      <c r="BH15" s="1088"/>
      <c r="BI15" s="140"/>
      <c r="BJ15" s="141"/>
      <c r="BK15" s="1089"/>
      <c r="BL15" s="1089"/>
      <c r="BM15" s="1089"/>
      <c r="BN15" s="1089"/>
      <c r="BO15" s="1089"/>
      <c r="BP15" s="1089"/>
      <c r="BQ15" s="1089"/>
      <c r="BR15" s="1090"/>
      <c r="BS15" s="1031"/>
      <c r="BT15" s="763"/>
      <c r="BU15" s="763"/>
      <c r="BV15" s="763"/>
      <c r="BW15" s="763"/>
      <c r="BX15" s="763"/>
      <c r="BY15" s="764"/>
      <c r="BZ15" s="257"/>
      <c r="CA15" s="258"/>
      <c r="CB15" s="258"/>
      <c r="CC15" s="258"/>
      <c r="CD15" s="259"/>
      <c r="CE15" s="259"/>
      <c r="CF15" s="259"/>
      <c r="CG15" s="259"/>
      <c r="CH15" s="259"/>
      <c r="CI15" s="259"/>
      <c r="CJ15" s="259"/>
      <c r="CK15" s="259"/>
      <c r="CL15" s="259"/>
      <c r="CM15" s="259"/>
      <c r="CN15" s="259"/>
      <c r="CO15" s="259"/>
      <c r="CP15" s="259"/>
      <c r="CQ15" s="259"/>
      <c r="CR15" s="260"/>
    </row>
    <row r="16" spans="1:97" ht="2.25" customHeight="1">
      <c r="D16" s="916"/>
      <c r="E16" s="1002"/>
      <c r="F16" s="1002"/>
      <c r="G16" s="1002"/>
      <c r="H16" s="1002"/>
      <c r="I16" s="1002"/>
      <c r="J16" s="1002"/>
      <c r="K16" s="1003"/>
      <c r="L16" s="1022"/>
      <c r="M16" s="1023"/>
      <c r="N16" s="1023"/>
      <c r="O16" s="1023"/>
      <c r="P16" s="1023"/>
      <c r="Q16" s="1023"/>
      <c r="R16" s="1023"/>
      <c r="S16" s="1023"/>
      <c r="T16" s="1023"/>
      <c r="U16" s="1023"/>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4"/>
      <c r="AS16" s="1029"/>
      <c r="AT16" s="1002"/>
      <c r="AU16" s="1002"/>
      <c r="AV16" s="1002"/>
      <c r="AW16" s="1002"/>
      <c r="AX16" s="1002"/>
      <c r="AY16" s="1003"/>
      <c r="AZ16" s="110"/>
      <c r="BA16" s="111"/>
      <c r="BB16" s="111"/>
      <c r="BC16" s="111"/>
      <c r="BD16" s="111"/>
      <c r="BE16" s="111"/>
      <c r="BF16" s="111"/>
      <c r="BG16" s="111"/>
      <c r="BH16" s="111"/>
      <c r="BI16" s="112"/>
      <c r="BJ16" s="113"/>
      <c r="BK16" s="113"/>
      <c r="BL16" s="113"/>
      <c r="BM16" s="113"/>
      <c r="BN16" s="113"/>
      <c r="BO16" s="113"/>
      <c r="BP16" s="113"/>
      <c r="BQ16" s="113"/>
      <c r="BR16" s="114"/>
      <c r="BS16" s="1031"/>
      <c r="BT16" s="763"/>
      <c r="BU16" s="763"/>
      <c r="BV16" s="763"/>
      <c r="BW16" s="763"/>
      <c r="BX16" s="763"/>
      <c r="BY16" s="764"/>
      <c r="BZ16" s="257"/>
      <c r="CA16" s="258"/>
      <c r="CB16" s="258"/>
      <c r="CC16" s="258"/>
      <c r="CD16" s="259"/>
      <c r="CE16" s="259"/>
      <c r="CF16" s="259"/>
      <c r="CG16" s="259"/>
      <c r="CH16" s="259"/>
      <c r="CI16" s="259"/>
      <c r="CJ16" s="259"/>
      <c r="CK16" s="259"/>
      <c r="CL16" s="259"/>
      <c r="CM16" s="259"/>
      <c r="CN16" s="259"/>
      <c r="CO16" s="259"/>
      <c r="CP16" s="259"/>
      <c r="CQ16" s="259"/>
      <c r="CR16" s="260"/>
    </row>
    <row r="17" spans="4:96" ht="2.25" customHeight="1">
      <c r="D17" s="1004"/>
      <c r="E17" s="1005"/>
      <c r="F17" s="1005"/>
      <c r="G17" s="1005"/>
      <c r="H17" s="1005"/>
      <c r="I17" s="1005"/>
      <c r="J17" s="1005"/>
      <c r="K17" s="1006"/>
      <c r="L17" s="1025"/>
      <c r="M17" s="1026"/>
      <c r="N17" s="1026"/>
      <c r="O17" s="1026"/>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1027"/>
      <c r="AS17" s="1030"/>
      <c r="AT17" s="1005"/>
      <c r="AU17" s="1005"/>
      <c r="AV17" s="1005"/>
      <c r="AW17" s="1005"/>
      <c r="AX17" s="1005"/>
      <c r="AY17" s="1006"/>
      <c r="AZ17" s="115"/>
      <c r="BA17" s="116"/>
      <c r="BB17" s="116"/>
      <c r="BC17" s="116"/>
      <c r="BD17" s="116"/>
      <c r="BE17" s="116"/>
      <c r="BF17" s="116"/>
      <c r="BG17" s="116"/>
      <c r="BH17" s="116"/>
      <c r="BI17" s="117"/>
      <c r="BJ17" s="118"/>
      <c r="BK17" s="118"/>
      <c r="BL17" s="118"/>
      <c r="BM17" s="118"/>
      <c r="BN17" s="118"/>
      <c r="BO17" s="118"/>
      <c r="BP17" s="118"/>
      <c r="BQ17" s="118"/>
      <c r="BR17" s="119"/>
      <c r="BS17" s="1031"/>
      <c r="BT17" s="763"/>
      <c r="BU17" s="763"/>
      <c r="BV17" s="763"/>
      <c r="BW17" s="763"/>
      <c r="BX17" s="763"/>
      <c r="BY17" s="764"/>
      <c r="BZ17" s="257"/>
      <c r="CA17" s="258"/>
      <c r="CB17" s="258"/>
      <c r="CC17" s="258"/>
      <c r="CD17" s="259"/>
      <c r="CE17" s="259"/>
      <c r="CF17" s="259"/>
      <c r="CG17" s="259"/>
      <c r="CH17" s="259"/>
      <c r="CI17" s="259"/>
      <c r="CJ17" s="259"/>
      <c r="CK17" s="259"/>
      <c r="CL17" s="259"/>
      <c r="CM17" s="259"/>
      <c r="CN17" s="259"/>
      <c r="CO17" s="259"/>
      <c r="CP17" s="259"/>
      <c r="CQ17" s="259"/>
      <c r="CR17" s="260"/>
    </row>
    <row r="18" spans="4:96" ht="6" customHeight="1">
      <c r="D18" s="756" t="str">
        <f>IF( I88="","法人・　　　　　　　　　　学校等名　　　　　　　　　　※","法人・　　　　　　　　　　学校等名　　　　　　　　　　※1")</f>
        <v>法人・　　　　　　　　　　学校等名　　　　　　　　　　※</v>
      </c>
      <c r="E18" s="757"/>
      <c r="F18" s="757"/>
      <c r="G18" s="757"/>
      <c r="H18" s="757"/>
      <c r="I18" s="757"/>
      <c r="J18" s="757"/>
      <c r="K18" s="758"/>
      <c r="L18" s="1038" t="str">
        <f>IF(作業１!F7="（個人立）",IF(作業２!E9=0,"",作業２!E9),(IF(作業１!F12&gt;1,CONCATENATE(作業１!F18," ",作業１!G7," ",作業２!E9),IF(作業１!F12=1,CONCATENATE(作業１!F18," ",作業１!G7),""))))</f>
        <v/>
      </c>
      <c r="M18" s="1039"/>
      <c r="N18" s="1039"/>
      <c r="O18" s="1039"/>
      <c r="P18" s="1039"/>
      <c r="Q18" s="1039"/>
      <c r="R18" s="1039"/>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40"/>
      <c r="AS18" s="1047" t="s">
        <v>11</v>
      </c>
      <c r="AT18" s="1048"/>
      <c r="AU18" s="1048"/>
      <c r="AV18" s="1048"/>
      <c r="AW18" s="1048"/>
      <c r="AX18" s="1048"/>
      <c r="AY18" s="1049"/>
      <c r="AZ18" s="1091" t="s">
        <v>302</v>
      </c>
      <c r="BA18" s="1092"/>
      <c r="BB18" s="1092"/>
      <c r="BC18" s="1092"/>
      <c r="BD18" s="1092"/>
      <c r="BE18" s="1092"/>
      <c r="BF18" s="1092"/>
      <c r="BG18" s="1092"/>
      <c r="BH18" s="1092"/>
      <c r="BI18" s="1093"/>
      <c r="BJ18" s="1092" t="s">
        <v>64</v>
      </c>
      <c r="BK18" s="1092"/>
      <c r="BL18" s="1092"/>
      <c r="BM18" s="1092"/>
      <c r="BN18" s="1092"/>
      <c r="BO18" s="1092"/>
      <c r="BP18" s="1092"/>
      <c r="BQ18" s="1092"/>
      <c r="BR18" s="1097"/>
      <c r="BS18" s="1031"/>
      <c r="BT18" s="763"/>
      <c r="BU18" s="763"/>
      <c r="BV18" s="763"/>
      <c r="BW18" s="763"/>
      <c r="BX18" s="763"/>
      <c r="BY18" s="764"/>
      <c r="BZ18" s="261"/>
      <c r="CA18" s="262"/>
      <c r="CB18" s="262"/>
      <c r="CC18" s="262"/>
      <c r="CD18" s="263"/>
      <c r="CE18" s="263"/>
      <c r="CF18" s="263"/>
      <c r="CG18" s="263"/>
      <c r="CH18" s="263"/>
      <c r="CI18" s="263"/>
      <c r="CJ18" s="263"/>
      <c r="CK18" s="263"/>
      <c r="CL18" s="263"/>
      <c r="CM18" s="263"/>
      <c r="CN18" s="263"/>
      <c r="CO18" s="263"/>
      <c r="CP18" s="263"/>
      <c r="CQ18" s="263"/>
      <c r="CR18" s="264"/>
    </row>
    <row r="19" spans="4:96" ht="9.75" customHeight="1">
      <c r="D19" s="762"/>
      <c r="E19" s="763"/>
      <c r="F19" s="763"/>
      <c r="G19" s="763"/>
      <c r="H19" s="763"/>
      <c r="I19" s="763"/>
      <c r="J19" s="763"/>
      <c r="K19" s="764"/>
      <c r="L19" s="1041"/>
      <c r="M19" s="1042"/>
      <c r="N19" s="1042"/>
      <c r="O19" s="1042"/>
      <c r="P19" s="1042"/>
      <c r="Q19" s="1042"/>
      <c r="R19" s="1042"/>
      <c r="S19" s="1042"/>
      <c r="T19" s="1042"/>
      <c r="U19" s="1042"/>
      <c r="V19" s="1042"/>
      <c r="W19" s="1042"/>
      <c r="X19" s="1042"/>
      <c r="Y19" s="1042"/>
      <c r="Z19" s="1042"/>
      <c r="AA19" s="1042"/>
      <c r="AB19" s="1042"/>
      <c r="AC19" s="1042"/>
      <c r="AD19" s="1042"/>
      <c r="AE19" s="1042"/>
      <c r="AF19" s="1042"/>
      <c r="AG19" s="1042"/>
      <c r="AH19" s="1042"/>
      <c r="AI19" s="1042"/>
      <c r="AJ19" s="1042"/>
      <c r="AK19" s="1042"/>
      <c r="AL19" s="1042"/>
      <c r="AM19" s="1042"/>
      <c r="AN19" s="1042"/>
      <c r="AO19" s="1042"/>
      <c r="AP19" s="1042"/>
      <c r="AQ19" s="1042"/>
      <c r="AR19" s="1043"/>
      <c r="AS19" s="1050"/>
      <c r="AT19" s="1051"/>
      <c r="AU19" s="1051"/>
      <c r="AV19" s="1051"/>
      <c r="AW19" s="1051"/>
      <c r="AX19" s="1051"/>
      <c r="AY19" s="1052"/>
      <c r="AZ19" s="1094"/>
      <c r="BA19" s="1095"/>
      <c r="BB19" s="1095"/>
      <c r="BC19" s="1095"/>
      <c r="BD19" s="1095"/>
      <c r="BE19" s="1095"/>
      <c r="BF19" s="1095"/>
      <c r="BG19" s="1095"/>
      <c r="BH19" s="1095"/>
      <c r="BI19" s="1096"/>
      <c r="BJ19" s="1095"/>
      <c r="BK19" s="1095"/>
      <c r="BL19" s="1095"/>
      <c r="BM19" s="1095"/>
      <c r="BN19" s="1095"/>
      <c r="BO19" s="1095"/>
      <c r="BP19" s="1095"/>
      <c r="BQ19" s="1095"/>
      <c r="BR19" s="1098"/>
      <c r="BS19" s="1031"/>
      <c r="BT19" s="763"/>
      <c r="BU19" s="763"/>
      <c r="BV19" s="763"/>
      <c r="BW19" s="763"/>
      <c r="BX19" s="763"/>
      <c r="BY19" s="764"/>
      <c r="BZ19" s="1056" t="str">
        <f>CONCATENATE(作業２!D74,"　",作業２!D75,"　",作業２!D76,"　",作業２!D77,"　",作業２!D78)</f>
        <v>3.昭和　4.平成　5.令和　　</v>
      </c>
      <c r="CA19" s="1057"/>
      <c r="CB19" s="1057"/>
      <c r="CC19" s="1057"/>
      <c r="CD19" s="1057"/>
      <c r="CE19" s="1057"/>
      <c r="CF19" s="1057"/>
      <c r="CG19" s="1057"/>
      <c r="CH19" s="1057"/>
      <c r="CI19" s="1057"/>
      <c r="CJ19" s="1057"/>
      <c r="CK19" s="1057"/>
      <c r="CL19" s="1057"/>
      <c r="CM19" s="1057"/>
      <c r="CN19" s="1057"/>
      <c r="CO19" s="1057"/>
      <c r="CP19" s="1057"/>
      <c r="CQ19" s="1057"/>
      <c r="CR19" s="1058"/>
    </row>
    <row r="20" spans="4:96" ht="9.75" customHeight="1">
      <c r="D20" s="762"/>
      <c r="E20" s="763"/>
      <c r="F20" s="763"/>
      <c r="G20" s="763"/>
      <c r="H20" s="763"/>
      <c r="I20" s="763"/>
      <c r="J20" s="763"/>
      <c r="K20" s="764"/>
      <c r="L20" s="1041"/>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3"/>
      <c r="AS20" s="1050"/>
      <c r="AT20" s="1051"/>
      <c r="AU20" s="1051"/>
      <c r="AV20" s="1051"/>
      <c r="AW20" s="1051"/>
      <c r="AX20" s="1051"/>
      <c r="AY20" s="1052"/>
      <c r="AZ20" s="1099" t="str">
        <f>IF(作業１!F11="","",作業１!F11)</f>
        <v/>
      </c>
      <c r="BA20" s="1100"/>
      <c r="BB20" s="1100"/>
      <c r="BC20" s="1100"/>
      <c r="BD20" s="1100"/>
      <c r="BE20" s="1100"/>
      <c r="BF20" s="1100"/>
      <c r="BG20" s="1100"/>
      <c r="BH20" s="1100"/>
      <c r="BI20" s="120"/>
      <c r="BJ20" s="121"/>
      <c r="BK20" s="1103" t="str">
        <f>IF(作業１!G11="","",作業１!G11)</f>
        <v/>
      </c>
      <c r="BL20" s="1103"/>
      <c r="BM20" s="1103"/>
      <c r="BN20" s="1103"/>
      <c r="BO20" s="1103"/>
      <c r="BP20" s="1103"/>
      <c r="BQ20" s="1103"/>
      <c r="BR20" s="1104"/>
      <c r="BS20" s="1032"/>
      <c r="BT20" s="1033"/>
      <c r="BU20" s="1033"/>
      <c r="BV20" s="1033"/>
      <c r="BW20" s="1033"/>
      <c r="BX20" s="1033"/>
      <c r="BY20" s="1034"/>
      <c r="BZ20" s="1059"/>
      <c r="CA20" s="1060"/>
      <c r="CB20" s="1060"/>
      <c r="CC20" s="1060"/>
      <c r="CD20" s="1060"/>
      <c r="CE20" s="1060"/>
      <c r="CF20" s="1060"/>
      <c r="CG20" s="1060"/>
      <c r="CH20" s="1060"/>
      <c r="CI20" s="1060"/>
      <c r="CJ20" s="1060"/>
      <c r="CK20" s="1060"/>
      <c r="CL20" s="1060"/>
      <c r="CM20" s="1060"/>
      <c r="CN20" s="1060"/>
      <c r="CO20" s="1060"/>
      <c r="CP20" s="1060"/>
      <c r="CQ20" s="1060"/>
      <c r="CR20" s="1061"/>
    </row>
    <row r="21" spans="4:96" ht="9.75" customHeight="1">
      <c r="D21" s="762"/>
      <c r="E21" s="763"/>
      <c r="F21" s="763"/>
      <c r="G21" s="763"/>
      <c r="H21" s="763"/>
      <c r="I21" s="763"/>
      <c r="J21" s="763"/>
      <c r="K21" s="764"/>
      <c r="L21" s="1041"/>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3"/>
      <c r="AS21" s="1050"/>
      <c r="AT21" s="1051"/>
      <c r="AU21" s="1051"/>
      <c r="AV21" s="1051"/>
      <c r="AW21" s="1051"/>
      <c r="AX21" s="1051"/>
      <c r="AY21" s="1052"/>
      <c r="AZ21" s="1099"/>
      <c r="BA21" s="1100"/>
      <c r="BB21" s="1100"/>
      <c r="BC21" s="1100"/>
      <c r="BD21" s="1100"/>
      <c r="BE21" s="1100"/>
      <c r="BF21" s="1100"/>
      <c r="BG21" s="1100"/>
      <c r="BH21" s="1100"/>
      <c r="BI21" s="120"/>
      <c r="BJ21" s="121"/>
      <c r="BK21" s="1103"/>
      <c r="BL21" s="1103"/>
      <c r="BM21" s="1103"/>
      <c r="BN21" s="1103"/>
      <c r="BO21" s="1103"/>
      <c r="BP21" s="1103"/>
      <c r="BQ21" s="1103"/>
      <c r="BR21" s="1104"/>
      <c r="BS21" s="1062" t="s">
        <v>461</v>
      </c>
      <c r="BT21" s="757"/>
      <c r="BU21" s="757"/>
      <c r="BV21" s="757"/>
      <c r="BW21" s="757"/>
      <c r="BX21" s="757"/>
      <c r="BY21" s="758"/>
      <c r="BZ21" s="714" t="str">
        <f>IF(作業２!E13="","",作業２!E13)</f>
        <v/>
      </c>
      <c r="CA21" s="715"/>
      <c r="CB21" s="715"/>
      <c r="CC21" s="715"/>
      <c r="CD21" s="715"/>
      <c r="CE21" s="715"/>
      <c r="CF21" s="715"/>
      <c r="CG21" s="715"/>
      <c r="CH21" s="715"/>
      <c r="CI21" s="715"/>
      <c r="CJ21" s="715"/>
      <c r="CK21" s="715"/>
      <c r="CL21" s="715"/>
      <c r="CM21" s="715"/>
      <c r="CN21" s="715"/>
      <c r="CO21" s="715"/>
      <c r="CP21" s="715"/>
      <c r="CQ21" s="715"/>
      <c r="CR21" s="716"/>
    </row>
    <row r="22" spans="4:96" ht="9.75" customHeight="1">
      <c r="D22" s="762"/>
      <c r="E22" s="763"/>
      <c r="F22" s="763"/>
      <c r="G22" s="763"/>
      <c r="H22" s="763"/>
      <c r="I22" s="763"/>
      <c r="J22" s="763"/>
      <c r="K22" s="764"/>
      <c r="L22" s="1041"/>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3"/>
      <c r="AS22" s="1050"/>
      <c r="AT22" s="1051"/>
      <c r="AU22" s="1051"/>
      <c r="AV22" s="1051"/>
      <c r="AW22" s="1051"/>
      <c r="AX22" s="1051"/>
      <c r="AY22" s="1052"/>
      <c r="AZ22" s="1099"/>
      <c r="BA22" s="1100"/>
      <c r="BB22" s="1100"/>
      <c r="BC22" s="1100"/>
      <c r="BD22" s="1100"/>
      <c r="BE22" s="1100"/>
      <c r="BF22" s="1100"/>
      <c r="BG22" s="1100"/>
      <c r="BH22" s="1100"/>
      <c r="BI22" s="120"/>
      <c r="BJ22" s="121"/>
      <c r="BK22" s="1103"/>
      <c r="BL22" s="1103"/>
      <c r="BM22" s="1103"/>
      <c r="BN22" s="1103"/>
      <c r="BO22" s="1103"/>
      <c r="BP22" s="1103"/>
      <c r="BQ22" s="1103"/>
      <c r="BR22" s="1104"/>
      <c r="BS22" s="1031"/>
      <c r="BT22" s="763"/>
      <c r="BU22" s="763"/>
      <c r="BV22" s="763"/>
      <c r="BW22" s="763"/>
      <c r="BX22" s="763"/>
      <c r="BY22" s="764"/>
      <c r="BZ22" s="717"/>
      <c r="CA22" s="718"/>
      <c r="CB22" s="718"/>
      <c r="CC22" s="718"/>
      <c r="CD22" s="718"/>
      <c r="CE22" s="718"/>
      <c r="CF22" s="718"/>
      <c r="CG22" s="718"/>
      <c r="CH22" s="718"/>
      <c r="CI22" s="718"/>
      <c r="CJ22" s="718"/>
      <c r="CK22" s="718"/>
      <c r="CL22" s="718"/>
      <c r="CM22" s="718"/>
      <c r="CN22" s="718"/>
      <c r="CO22" s="718"/>
      <c r="CP22" s="718"/>
      <c r="CQ22" s="718"/>
      <c r="CR22" s="719"/>
    </row>
    <row r="23" spans="4:96" ht="9.75" customHeight="1">
      <c r="D23" s="762"/>
      <c r="E23" s="763"/>
      <c r="F23" s="763"/>
      <c r="G23" s="763"/>
      <c r="H23" s="763"/>
      <c r="I23" s="763"/>
      <c r="J23" s="763"/>
      <c r="K23" s="764"/>
      <c r="L23" s="1041"/>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3"/>
      <c r="AS23" s="1050"/>
      <c r="AT23" s="1051"/>
      <c r="AU23" s="1051"/>
      <c r="AV23" s="1051"/>
      <c r="AW23" s="1051"/>
      <c r="AX23" s="1051"/>
      <c r="AY23" s="1052"/>
      <c r="AZ23" s="1099"/>
      <c r="BA23" s="1100"/>
      <c r="BB23" s="1100"/>
      <c r="BC23" s="1100"/>
      <c r="BD23" s="1100"/>
      <c r="BE23" s="1100"/>
      <c r="BF23" s="1100"/>
      <c r="BG23" s="1100"/>
      <c r="BH23" s="1100"/>
      <c r="BI23" s="120"/>
      <c r="BJ23" s="121"/>
      <c r="BK23" s="1103"/>
      <c r="BL23" s="1103"/>
      <c r="BM23" s="1103"/>
      <c r="BN23" s="1103"/>
      <c r="BO23" s="1103"/>
      <c r="BP23" s="1103"/>
      <c r="BQ23" s="1103"/>
      <c r="BR23" s="1104"/>
      <c r="BS23" s="1031"/>
      <c r="BT23" s="763"/>
      <c r="BU23" s="763"/>
      <c r="BV23" s="763"/>
      <c r="BW23" s="763"/>
      <c r="BX23" s="763"/>
      <c r="BY23" s="764"/>
      <c r="BZ23" s="717"/>
      <c r="CA23" s="718"/>
      <c r="CB23" s="718"/>
      <c r="CC23" s="718"/>
      <c r="CD23" s="718"/>
      <c r="CE23" s="718"/>
      <c r="CF23" s="718"/>
      <c r="CG23" s="718"/>
      <c r="CH23" s="718"/>
      <c r="CI23" s="718"/>
      <c r="CJ23" s="718"/>
      <c r="CK23" s="718"/>
      <c r="CL23" s="718"/>
      <c r="CM23" s="718"/>
      <c r="CN23" s="718"/>
      <c r="CO23" s="718"/>
      <c r="CP23" s="718"/>
      <c r="CQ23" s="718"/>
      <c r="CR23" s="719"/>
    </row>
    <row r="24" spans="4:96" ht="9.75" customHeight="1">
      <c r="D24" s="1037"/>
      <c r="E24" s="1033"/>
      <c r="F24" s="1033"/>
      <c r="G24" s="1033"/>
      <c r="H24" s="1033"/>
      <c r="I24" s="1033"/>
      <c r="J24" s="1033"/>
      <c r="K24" s="1034"/>
      <c r="L24" s="1044"/>
      <c r="M24" s="1045"/>
      <c r="N24" s="1045"/>
      <c r="O24" s="1045"/>
      <c r="P24" s="1045"/>
      <c r="Q24" s="1045"/>
      <c r="R24" s="1045"/>
      <c r="S24" s="1045"/>
      <c r="T24" s="1045"/>
      <c r="U24" s="1045"/>
      <c r="V24" s="1045"/>
      <c r="W24" s="1045"/>
      <c r="X24" s="1045"/>
      <c r="Y24" s="1045"/>
      <c r="Z24" s="1045"/>
      <c r="AA24" s="1045"/>
      <c r="AB24" s="1045"/>
      <c r="AC24" s="1045"/>
      <c r="AD24" s="1045"/>
      <c r="AE24" s="1045"/>
      <c r="AF24" s="1045"/>
      <c r="AG24" s="1045"/>
      <c r="AH24" s="1045"/>
      <c r="AI24" s="1045"/>
      <c r="AJ24" s="1045"/>
      <c r="AK24" s="1045"/>
      <c r="AL24" s="1045"/>
      <c r="AM24" s="1045"/>
      <c r="AN24" s="1045"/>
      <c r="AO24" s="1045"/>
      <c r="AP24" s="1045"/>
      <c r="AQ24" s="1045"/>
      <c r="AR24" s="1046"/>
      <c r="AS24" s="1053"/>
      <c r="AT24" s="1054"/>
      <c r="AU24" s="1054"/>
      <c r="AV24" s="1054"/>
      <c r="AW24" s="1054"/>
      <c r="AX24" s="1054"/>
      <c r="AY24" s="1055"/>
      <c r="AZ24" s="1101"/>
      <c r="BA24" s="1102"/>
      <c r="BB24" s="1102"/>
      <c r="BC24" s="1102"/>
      <c r="BD24" s="1102"/>
      <c r="BE24" s="1102"/>
      <c r="BF24" s="1102"/>
      <c r="BG24" s="1102"/>
      <c r="BH24" s="1102"/>
      <c r="BI24" s="122"/>
      <c r="BJ24" s="121"/>
      <c r="BK24" s="1105"/>
      <c r="BL24" s="1105"/>
      <c r="BM24" s="1105"/>
      <c r="BN24" s="1105"/>
      <c r="BO24" s="1105"/>
      <c r="BP24" s="1105"/>
      <c r="BQ24" s="1105"/>
      <c r="BR24" s="1106"/>
      <c r="BS24" s="1031"/>
      <c r="BT24" s="763"/>
      <c r="BU24" s="763"/>
      <c r="BV24" s="763"/>
      <c r="BW24" s="763"/>
      <c r="BX24" s="763"/>
      <c r="BY24" s="764"/>
      <c r="BZ24" s="717"/>
      <c r="CA24" s="718"/>
      <c r="CB24" s="718"/>
      <c r="CC24" s="718"/>
      <c r="CD24" s="718"/>
      <c r="CE24" s="718"/>
      <c r="CF24" s="718"/>
      <c r="CG24" s="718"/>
      <c r="CH24" s="718"/>
      <c r="CI24" s="718"/>
      <c r="CJ24" s="718"/>
      <c r="CK24" s="718"/>
      <c r="CL24" s="718"/>
      <c r="CM24" s="718"/>
      <c r="CN24" s="718"/>
      <c r="CO24" s="718"/>
      <c r="CP24" s="718"/>
      <c r="CQ24" s="718"/>
      <c r="CR24" s="719"/>
    </row>
    <row r="25" spans="4:96" ht="9.75" customHeight="1">
      <c r="D25" s="1063" t="s">
        <v>12</v>
      </c>
      <c r="E25" s="757"/>
      <c r="F25" s="757"/>
      <c r="G25" s="757"/>
      <c r="H25" s="757"/>
      <c r="I25" s="757"/>
      <c r="J25" s="757"/>
      <c r="K25" s="758"/>
      <c r="L25" s="1064" t="str">
        <f>IFERROR(CONCATENATE(作業２!E14,作業２!E16),"")</f>
        <v/>
      </c>
      <c r="M25" s="1065"/>
      <c r="N25" s="1065"/>
      <c r="O25" s="1065"/>
      <c r="P25" s="1065"/>
      <c r="Q25" s="1065"/>
      <c r="R25" s="1065"/>
      <c r="S25" s="1065"/>
      <c r="T25" s="1065"/>
      <c r="U25" s="1065"/>
      <c r="V25" s="1065"/>
      <c r="W25" s="1065"/>
      <c r="X25" s="1065"/>
      <c r="Y25" s="1065"/>
      <c r="Z25" s="1065"/>
      <c r="AA25" s="1065"/>
      <c r="AB25" s="1065"/>
      <c r="AC25" s="1065"/>
      <c r="AD25" s="1065"/>
      <c r="AE25" s="1065"/>
      <c r="AF25" s="1065"/>
      <c r="AG25" s="1065"/>
      <c r="AH25" s="1065"/>
      <c r="AI25" s="1065"/>
      <c r="AJ25" s="1065"/>
      <c r="AK25" s="1065"/>
      <c r="AL25" s="1065"/>
      <c r="AM25" s="1065"/>
      <c r="AN25" s="1065"/>
      <c r="AO25" s="1065"/>
      <c r="AP25" s="1065"/>
      <c r="AQ25" s="1065"/>
      <c r="AR25" s="1065"/>
      <c r="AS25" s="1065"/>
      <c r="AT25" s="1065"/>
      <c r="AU25" s="1065"/>
      <c r="AV25" s="1065"/>
      <c r="AW25" s="1065"/>
      <c r="AX25" s="1065"/>
      <c r="AY25" s="1065"/>
      <c r="AZ25" s="1065"/>
      <c r="BA25" s="1065"/>
      <c r="BB25" s="1065"/>
      <c r="BC25" s="1065"/>
      <c r="BD25" s="1065"/>
      <c r="BE25" s="1065"/>
      <c r="BF25" s="1065"/>
      <c r="BG25" s="1065"/>
      <c r="BH25" s="1065"/>
      <c r="BI25" s="1065"/>
      <c r="BJ25" s="1065"/>
      <c r="BK25" s="1065"/>
      <c r="BL25" s="1065"/>
      <c r="BM25" s="1065"/>
      <c r="BN25" s="1065"/>
      <c r="BO25" s="1065"/>
      <c r="BP25" s="1065"/>
      <c r="BQ25" s="1065"/>
      <c r="BR25" s="1066"/>
      <c r="BS25" s="1031"/>
      <c r="BT25" s="763"/>
      <c r="BU25" s="763"/>
      <c r="BV25" s="763"/>
      <c r="BW25" s="763"/>
      <c r="BX25" s="763"/>
      <c r="BY25" s="764"/>
      <c r="BZ25" s="717"/>
      <c r="CA25" s="718"/>
      <c r="CB25" s="718"/>
      <c r="CC25" s="718"/>
      <c r="CD25" s="718"/>
      <c r="CE25" s="718"/>
      <c r="CF25" s="718"/>
      <c r="CG25" s="718"/>
      <c r="CH25" s="718"/>
      <c r="CI25" s="718"/>
      <c r="CJ25" s="718"/>
      <c r="CK25" s="718"/>
      <c r="CL25" s="718"/>
      <c r="CM25" s="718"/>
      <c r="CN25" s="718"/>
      <c r="CO25" s="718"/>
      <c r="CP25" s="718"/>
      <c r="CQ25" s="718"/>
      <c r="CR25" s="719"/>
    </row>
    <row r="26" spans="4:96" ht="9.75" customHeight="1">
      <c r="D26" s="762"/>
      <c r="E26" s="763"/>
      <c r="F26" s="763"/>
      <c r="G26" s="763"/>
      <c r="H26" s="763"/>
      <c r="I26" s="763"/>
      <c r="J26" s="763"/>
      <c r="K26" s="764"/>
      <c r="L26" s="668"/>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70"/>
      <c r="BS26" s="1031"/>
      <c r="BT26" s="763"/>
      <c r="BU26" s="763"/>
      <c r="BV26" s="763"/>
      <c r="BW26" s="763"/>
      <c r="BX26" s="763"/>
      <c r="BY26" s="764"/>
      <c r="BZ26" s="717"/>
      <c r="CA26" s="718"/>
      <c r="CB26" s="718"/>
      <c r="CC26" s="718"/>
      <c r="CD26" s="718"/>
      <c r="CE26" s="718"/>
      <c r="CF26" s="718"/>
      <c r="CG26" s="718"/>
      <c r="CH26" s="718"/>
      <c r="CI26" s="718"/>
      <c r="CJ26" s="718"/>
      <c r="CK26" s="718"/>
      <c r="CL26" s="718"/>
      <c r="CM26" s="718"/>
      <c r="CN26" s="718"/>
      <c r="CO26" s="718"/>
      <c r="CP26" s="718"/>
      <c r="CQ26" s="718"/>
      <c r="CR26" s="719"/>
    </row>
    <row r="27" spans="4:96" ht="9.75" customHeight="1">
      <c r="D27" s="762"/>
      <c r="E27" s="763"/>
      <c r="F27" s="763"/>
      <c r="G27" s="763"/>
      <c r="H27" s="763"/>
      <c r="I27" s="763"/>
      <c r="J27" s="763"/>
      <c r="K27" s="764"/>
      <c r="L27" s="668"/>
      <c r="M27" s="669"/>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70"/>
      <c r="BS27" s="1032"/>
      <c r="BT27" s="1033"/>
      <c r="BU27" s="1033"/>
      <c r="BV27" s="1033"/>
      <c r="BW27" s="1033"/>
      <c r="BX27" s="1033"/>
      <c r="BY27" s="1034"/>
      <c r="BZ27" s="720"/>
      <c r="CA27" s="721"/>
      <c r="CB27" s="721"/>
      <c r="CC27" s="721"/>
      <c r="CD27" s="721"/>
      <c r="CE27" s="721"/>
      <c r="CF27" s="721"/>
      <c r="CG27" s="721"/>
      <c r="CH27" s="721"/>
      <c r="CI27" s="721"/>
      <c r="CJ27" s="721"/>
      <c r="CK27" s="721"/>
      <c r="CL27" s="721"/>
      <c r="CM27" s="721"/>
      <c r="CN27" s="721"/>
      <c r="CO27" s="721"/>
      <c r="CP27" s="721"/>
      <c r="CQ27" s="721"/>
      <c r="CR27" s="722"/>
    </row>
    <row r="28" spans="4:96" ht="9.75" customHeight="1">
      <c r="D28" s="762"/>
      <c r="E28" s="763"/>
      <c r="F28" s="763"/>
      <c r="G28" s="763"/>
      <c r="H28" s="763"/>
      <c r="I28" s="763"/>
      <c r="J28" s="763"/>
      <c r="K28" s="764"/>
      <c r="L28" s="977"/>
      <c r="M28" s="978"/>
      <c r="N28" s="978"/>
      <c r="O28" s="978"/>
      <c r="P28" s="978"/>
      <c r="Q28" s="978"/>
      <c r="R28" s="978"/>
      <c r="S28" s="978"/>
      <c r="T28" s="978"/>
      <c r="U28" s="978"/>
      <c r="V28" s="978"/>
      <c r="W28" s="978"/>
      <c r="X28" s="978"/>
      <c r="Y28" s="978"/>
      <c r="Z28" s="978"/>
      <c r="AA28" s="978"/>
      <c r="AB28" s="978"/>
      <c r="AC28" s="978"/>
      <c r="AD28" s="978"/>
      <c r="AE28" s="978"/>
      <c r="AF28" s="978"/>
      <c r="AG28" s="978"/>
      <c r="AH28" s="978"/>
      <c r="AI28" s="978"/>
      <c r="AJ28" s="978"/>
      <c r="AK28" s="978"/>
      <c r="AL28" s="978"/>
      <c r="AM28" s="978"/>
      <c r="AN28" s="978"/>
      <c r="AO28" s="978"/>
      <c r="AP28" s="978"/>
      <c r="AQ28" s="978"/>
      <c r="AR28" s="978"/>
      <c r="AS28" s="978"/>
      <c r="AT28" s="978"/>
      <c r="AU28" s="978"/>
      <c r="AV28" s="978"/>
      <c r="AW28" s="978"/>
      <c r="AX28" s="978"/>
      <c r="AY28" s="978"/>
      <c r="AZ28" s="978"/>
      <c r="BA28" s="978"/>
      <c r="BB28" s="978"/>
      <c r="BC28" s="978"/>
      <c r="BD28" s="978"/>
      <c r="BE28" s="978"/>
      <c r="BF28" s="978"/>
      <c r="BG28" s="978"/>
      <c r="BH28" s="978"/>
      <c r="BI28" s="978"/>
      <c r="BJ28" s="978"/>
      <c r="BK28" s="978"/>
      <c r="BL28" s="978"/>
      <c r="BM28" s="978"/>
      <c r="BN28" s="978"/>
      <c r="BO28" s="978"/>
      <c r="BP28" s="978"/>
      <c r="BQ28" s="978"/>
      <c r="BR28" s="979"/>
      <c r="BS28" s="1062" t="s">
        <v>462</v>
      </c>
      <c r="BT28" s="757"/>
      <c r="BU28" s="757"/>
      <c r="BV28" s="757"/>
      <c r="BW28" s="757"/>
      <c r="BX28" s="757"/>
      <c r="BY28" s="758"/>
      <c r="BZ28" s="1146" t="s">
        <v>6</v>
      </c>
      <c r="CA28" s="1147"/>
      <c r="CB28" s="1147"/>
      <c r="CC28" s="1147"/>
      <c r="CD28" s="1147"/>
      <c r="CE28" s="1147" t="s">
        <v>7</v>
      </c>
      <c r="CF28" s="1147"/>
      <c r="CG28" s="1147"/>
      <c r="CH28" s="1147"/>
      <c r="CI28" s="1147"/>
      <c r="CJ28" s="1147"/>
      <c r="CK28" s="1147"/>
      <c r="CL28" s="1147"/>
      <c r="CM28" s="1067"/>
      <c r="CN28" s="1067"/>
      <c r="CO28" s="1067"/>
      <c r="CP28" s="1067"/>
      <c r="CQ28" s="1067"/>
      <c r="CR28" s="1068"/>
    </row>
    <row r="29" spans="4:96" ht="9.75" customHeight="1">
      <c r="D29" s="1063" t="s">
        <v>463</v>
      </c>
      <c r="E29" s="757"/>
      <c r="F29" s="757"/>
      <c r="G29" s="757"/>
      <c r="H29" s="757"/>
      <c r="I29" s="757"/>
      <c r="J29" s="757"/>
      <c r="K29" s="758"/>
      <c r="L29" s="1074" t="s">
        <v>53</v>
      </c>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6"/>
      <c r="BS29" s="1031"/>
      <c r="BT29" s="763"/>
      <c r="BU29" s="763"/>
      <c r="BV29" s="763"/>
      <c r="BW29" s="763"/>
      <c r="BX29" s="763"/>
      <c r="BY29" s="764"/>
      <c r="BZ29" s="920"/>
      <c r="CA29" s="921"/>
      <c r="CB29" s="921"/>
      <c r="CC29" s="921"/>
      <c r="CD29" s="921"/>
      <c r="CE29" s="921"/>
      <c r="CF29" s="921"/>
      <c r="CG29" s="921"/>
      <c r="CH29" s="921"/>
      <c r="CI29" s="921"/>
      <c r="CJ29" s="921"/>
      <c r="CK29" s="921"/>
      <c r="CL29" s="921"/>
      <c r="CM29" s="1069"/>
      <c r="CN29" s="1069"/>
      <c r="CO29" s="1069"/>
      <c r="CP29" s="1069"/>
      <c r="CQ29" s="1069"/>
      <c r="CR29" s="1070"/>
    </row>
    <row r="30" spans="4:96" ht="9.75" customHeight="1">
      <c r="D30" s="762"/>
      <c r="E30" s="763"/>
      <c r="F30" s="763"/>
      <c r="G30" s="763"/>
      <c r="H30" s="763"/>
      <c r="I30" s="763"/>
      <c r="J30" s="763"/>
      <c r="K30" s="764"/>
      <c r="L30" s="1077"/>
      <c r="M30" s="1078"/>
      <c r="N30" s="1078"/>
      <c r="O30" s="1078"/>
      <c r="P30" s="1078"/>
      <c r="Q30" s="1078"/>
      <c r="R30" s="1078"/>
      <c r="S30" s="1078"/>
      <c r="T30" s="1078"/>
      <c r="U30" s="1078"/>
      <c r="V30" s="1078"/>
      <c r="W30" s="1078"/>
      <c r="X30" s="1078"/>
      <c r="Y30" s="1078"/>
      <c r="Z30" s="1078"/>
      <c r="AA30" s="1078"/>
      <c r="AB30" s="1078"/>
      <c r="AC30" s="1078"/>
      <c r="AD30" s="1078"/>
      <c r="AE30" s="1078"/>
      <c r="AF30" s="1078"/>
      <c r="AG30" s="1078"/>
      <c r="AH30" s="1078"/>
      <c r="AI30" s="1078"/>
      <c r="AJ30" s="1078"/>
      <c r="AK30" s="1078"/>
      <c r="AL30" s="1078"/>
      <c r="AM30" s="1078"/>
      <c r="AN30" s="1078"/>
      <c r="AO30" s="1078"/>
      <c r="AP30" s="1078"/>
      <c r="AQ30" s="1078"/>
      <c r="AR30" s="1078"/>
      <c r="AS30" s="1078"/>
      <c r="AT30" s="1078"/>
      <c r="AU30" s="1078"/>
      <c r="AV30" s="1078"/>
      <c r="AW30" s="1078"/>
      <c r="AX30" s="1078"/>
      <c r="AY30" s="1078"/>
      <c r="AZ30" s="1078"/>
      <c r="BA30" s="1078"/>
      <c r="BB30" s="1078"/>
      <c r="BC30" s="1078"/>
      <c r="BD30" s="1078"/>
      <c r="BE30" s="1078"/>
      <c r="BF30" s="1078"/>
      <c r="BG30" s="1078"/>
      <c r="BH30" s="1078"/>
      <c r="BI30" s="1078"/>
      <c r="BJ30" s="1078"/>
      <c r="BK30" s="1078"/>
      <c r="BL30" s="1078"/>
      <c r="BM30" s="1078"/>
      <c r="BN30" s="1078"/>
      <c r="BO30" s="1078"/>
      <c r="BP30" s="1078"/>
      <c r="BQ30" s="1078"/>
      <c r="BR30" s="1079"/>
      <c r="BS30" s="1031"/>
      <c r="BT30" s="763"/>
      <c r="BU30" s="763"/>
      <c r="BV30" s="763"/>
      <c r="BW30" s="763"/>
      <c r="BX30" s="763"/>
      <c r="BY30" s="764"/>
      <c r="BZ30" s="920"/>
      <c r="CA30" s="921"/>
      <c r="CB30" s="921"/>
      <c r="CC30" s="921"/>
      <c r="CD30" s="921"/>
      <c r="CE30" s="921"/>
      <c r="CF30" s="921"/>
      <c r="CG30" s="921"/>
      <c r="CH30" s="921"/>
      <c r="CI30" s="921"/>
      <c r="CJ30" s="921"/>
      <c r="CK30" s="921"/>
      <c r="CL30" s="921"/>
      <c r="CM30" s="1069"/>
      <c r="CN30" s="1069"/>
      <c r="CO30" s="1069"/>
      <c r="CP30" s="1069"/>
      <c r="CQ30" s="1069"/>
      <c r="CR30" s="1070"/>
    </row>
    <row r="31" spans="4:96" ht="9.75" customHeight="1">
      <c r="D31" s="762"/>
      <c r="E31" s="763"/>
      <c r="F31" s="763"/>
      <c r="G31" s="763"/>
      <c r="H31" s="763"/>
      <c r="I31" s="763"/>
      <c r="J31" s="763"/>
      <c r="K31" s="764"/>
      <c r="L31" s="1041" t="str">
        <f>CONCATENATE(作業２!E15,作業２!E17)</f>
        <v/>
      </c>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3"/>
      <c r="BS31" s="1031"/>
      <c r="BT31" s="763"/>
      <c r="BU31" s="763"/>
      <c r="BV31" s="763"/>
      <c r="BW31" s="763"/>
      <c r="BX31" s="763"/>
      <c r="BY31" s="764"/>
      <c r="BZ31" s="717" t="str">
        <f>IF(作業２!E18="","",作業２!E18)</f>
        <v/>
      </c>
      <c r="CA31" s="718"/>
      <c r="CB31" s="718"/>
      <c r="CC31" s="718"/>
      <c r="CD31" s="718"/>
      <c r="CE31" s="718"/>
      <c r="CF31" s="718"/>
      <c r="CG31" s="718"/>
      <c r="CH31" s="718"/>
      <c r="CI31" s="718"/>
      <c r="CJ31" s="718"/>
      <c r="CK31" s="718"/>
      <c r="CL31" s="718"/>
      <c r="CM31" s="718"/>
      <c r="CN31" s="718"/>
      <c r="CO31" s="718"/>
      <c r="CP31" s="718"/>
      <c r="CQ31" s="718"/>
      <c r="CR31" s="719"/>
    </row>
    <row r="32" spans="4:96" ht="9.75" customHeight="1">
      <c r="D32" s="762"/>
      <c r="E32" s="763"/>
      <c r="F32" s="763"/>
      <c r="G32" s="763"/>
      <c r="H32" s="763"/>
      <c r="I32" s="763"/>
      <c r="J32" s="763"/>
      <c r="K32" s="764"/>
      <c r="L32" s="1041"/>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3"/>
      <c r="BS32" s="1031"/>
      <c r="BT32" s="763"/>
      <c r="BU32" s="763"/>
      <c r="BV32" s="763"/>
      <c r="BW32" s="763"/>
      <c r="BX32" s="763"/>
      <c r="BY32" s="764"/>
      <c r="BZ32" s="717"/>
      <c r="CA32" s="718"/>
      <c r="CB32" s="718"/>
      <c r="CC32" s="718"/>
      <c r="CD32" s="718"/>
      <c r="CE32" s="718"/>
      <c r="CF32" s="718"/>
      <c r="CG32" s="718"/>
      <c r="CH32" s="718"/>
      <c r="CI32" s="718"/>
      <c r="CJ32" s="718"/>
      <c r="CK32" s="718"/>
      <c r="CL32" s="718"/>
      <c r="CM32" s="718"/>
      <c r="CN32" s="718"/>
      <c r="CO32" s="718"/>
      <c r="CP32" s="718"/>
      <c r="CQ32" s="718"/>
      <c r="CR32" s="719"/>
    </row>
    <row r="33" spans="4:96" ht="9.75" customHeight="1">
      <c r="D33" s="762"/>
      <c r="E33" s="763"/>
      <c r="F33" s="763"/>
      <c r="G33" s="763"/>
      <c r="H33" s="763"/>
      <c r="I33" s="763"/>
      <c r="J33" s="763"/>
      <c r="K33" s="764"/>
      <c r="L33" s="1041"/>
      <c r="M33" s="1042"/>
      <c r="N33" s="1042"/>
      <c r="O33" s="1042"/>
      <c r="P33" s="1042"/>
      <c r="Q33" s="1042"/>
      <c r="R33" s="1042"/>
      <c r="S33" s="1042"/>
      <c r="T33" s="1042"/>
      <c r="U33" s="1042"/>
      <c r="V33" s="1042"/>
      <c r="W33" s="1042"/>
      <c r="X33" s="1042"/>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c r="AU33" s="1042"/>
      <c r="AV33" s="1042"/>
      <c r="AW33" s="1042"/>
      <c r="AX33" s="1042"/>
      <c r="AY33" s="1042"/>
      <c r="AZ33" s="1042"/>
      <c r="BA33" s="1042"/>
      <c r="BB33" s="1042"/>
      <c r="BC33" s="1042"/>
      <c r="BD33" s="1042"/>
      <c r="BE33" s="1042"/>
      <c r="BF33" s="1042"/>
      <c r="BG33" s="1042"/>
      <c r="BH33" s="1042"/>
      <c r="BI33" s="1042"/>
      <c r="BJ33" s="1042"/>
      <c r="BK33" s="1042"/>
      <c r="BL33" s="1042"/>
      <c r="BM33" s="1042"/>
      <c r="BN33" s="1042"/>
      <c r="BO33" s="1042"/>
      <c r="BP33" s="1042"/>
      <c r="BQ33" s="1042"/>
      <c r="BR33" s="1043"/>
      <c r="BS33" s="1031"/>
      <c r="BT33" s="763"/>
      <c r="BU33" s="763"/>
      <c r="BV33" s="763"/>
      <c r="BW33" s="763"/>
      <c r="BX33" s="763"/>
      <c r="BY33" s="764"/>
      <c r="BZ33" s="717"/>
      <c r="CA33" s="718"/>
      <c r="CB33" s="718"/>
      <c r="CC33" s="718"/>
      <c r="CD33" s="718"/>
      <c r="CE33" s="718"/>
      <c r="CF33" s="718"/>
      <c r="CG33" s="718"/>
      <c r="CH33" s="718"/>
      <c r="CI33" s="718"/>
      <c r="CJ33" s="718"/>
      <c r="CK33" s="718"/>
      <c r="CL33" s="718"/>
      <c r="CM33" s="718"/>
      <c r="CN33" s="718"/>
      <c r="CO33" s="718"/>
      <c r="CP33" s="718"/>
      <c r="CQ33" s="718"/>
      <c r="CR33" s="719"/>
    </row>
    <row r="34" spans="4:96" ht="9.75" customHeight="1">
      <c r="D34" s="762"/>
      <c r="E34" s="763"/>
      <c r="F34" s="763"/>
      <c r="G34" s="763"/>
      <c r="H34" s="763"/>
      <c r="I34" s="763"/>
      <c r="J34" s="763"/>
      <c r="K34" s="764"/>
      <c r="L34" s="1041"/>
      <c r="M34" s="1042"/>
      <c r="N34" s="1042"/>
      <c r="O34" s="1042"/>
      <c r="P34" s="1042"/>
      <c r="Q34" s="1042"/>
      <c r="R34" s="1042"/>
      <c r="S34" s="1042"/>
      <c r="T34" s="1042"/>
      <c r="U34" s="1042"/>
      <c r="V34" s="1042"/>
      <c r="W34" s="1042"/>
      <c r="X34" s="1042"/>
      <c r="Y34" s="1042"/>
      <c r="Z34" s="1042"/>
      <c r="AA34" s="1042"/>
      <c r="AB34" s="1042"/>
      <c r="AC34" s="1042"/>
      <c r="AD34" s="1042"/>
      <c r="AE34" s="1042"/>
      <c r="AF34" s="1042"/>
      <c r="AG34" s="1042"/>
      <c r="AH34" s="1042"/>
      <c r="AI34" s="1042"/>
      <c r="AJ34" s="1042"/>
      <c r="AK34" s="1042"/>
      <c r="AL34" s="1042"/>
      <c r="AM34" s="1042"/>
      <c r="AN34" s="1042"/>
      <c r="AO34" s="1042"/>
      <c r="AP34" s="1042"/>
      <c r="AQ34" s="1042"/>
      <c r="AR34" s="1042"/>
      <c r="AS34" s="1042"/>
      <c r="AT34" s="1042"/>
      <c r="AU34" s="1042"/>
      <c r="AV34" s="1042"/>
      <c r="AW34" s="1042"/>
      <c r="AX34" s="1042"/>
      <c r="AY34" s="1042"/>
      <c r="AZ34" s="1042"/>
      <c r="BA34" s="1042"/>
      <c r="BB34" s="1042"/>
      <c r="BC34" s="1042"/>
      <c r="BD34" s="1042"/>
      <c r="BE34" s="1042"/>
      <c r="BF34" s="1042"/>
      <c r="BG34" s="1042"/>
      <c r="BH34" s="1042"/>
      <c r="BI34" s="1042"/>
      <c r="BJ34" s="1042"/>
      <c r="BK34" s="1042"/>
      <c r="BL34" s="1042"/>
      <c r="BM34" s="1042"/>
      <c r="BN34" s="1042"/>
      <c r="BO34" s="1042"/>
      <c r="BP34" s="1042"/>
      <c r="BQ34" s="1042"/>
      <c r="BR34" s="1043"/>
      <c r="BS34" s="1031"/>
      <c r="BT34" s="763"/>
      <c r="BU34" s="763"/>
      <c r="BV34" s="763"/>
      <c r="BW34" s="763"/>
      <c r="BX34" s="763"/>
      <c r="BY34" s="764"/>
      <c r="BZ34" s="717"/>
      <c r="CA34" s="718"/>
      <c r="CB34" s="718"/>
      <c r="CC34" s="718"/>
      <c r="CD34" s="718"/>
      <c r="CE34" s="718"/>
      <c r="CF34" s="718"/>
      <c r="CG34" s="718"/>
      <c r="CH34" s="718"/>
      <c r="CI34" s="718"/>
      <c r="CJ34" s="718"/>
      <c r="CK34" s="718"/>
      <c r="CL34" s="718"/>
      <c r="CM34" s="718"/>
      <c r="CN34" s="718"/>
      <c r="CO34" s="718"/>
      <c r="CP34" s="718"/>
      <c r="CQ34" s="718"/>
      <c r="CR34" s="719"/>
    </row>
    <row r="35" spans="4:96" ht="9.75" customHeight="1">
      <c r="D35" s="762"/>
      <c r="E35" s="763"/>
      <c r="F35" s="763"/>
      <c r="G35" s="763"/>
      <c r="H35" s="763"/>
      <c r="I35" s="763"/>
      <c r="J35" s="763"/>
      <c r="K35" s="764"/>
      <c r="L35" s="1041"/>
      <c r="M35" s="1042"/>
      <c r="N35" s="1042"/>
      <c r="O35" s="1042"/>
      <c r="P35" s="1042"/>
      <c r="Q35" s="1042"/>
      <c r="R35" s="1042"/>
      <c r="S35" s="1042"/>
      <c r="T35" s="1042"/>
      <c r="U35" s="1042"/>
      <c r="V35" s="1042"/>
      <c r="W35" s="1042"/>
      <c r="X35" s="1042"/>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c r="AT35" s="1042"/>
      <c r="AU35" s="1042"/>
      <c r="AV35" s="1042"/>
      <c r="AW35" s="1042"/>
      <c r="AX35" s="1042"/>
      <c r="AY35" s="1042"/>
      <c r="AZ35" s="1042"/>
      <c r="BA35" s="1042"/>
      <c r="BB35" s="1042"/>
      <c r="BC35" s="1042"/>
      <c r="BD35" s="1042"/>
      <c r="BE35" s="1042"/>
      <c r="BF35" s="1042"/>
      <c r="BG35" s="1042"/>
      <c r="BH35" s="1042"/>
      <c r="BI35" s="1042"/>
      <c r="BJ35" s="1042"/>
      <c r="BK35" s="1042"/>
      <c r="BL35" s="1042"/>
      <c r="BM35" s="1042"/>
      <c r="BN35" s="1042"/>
      <c r="BO35" s="1042"/>
      <c r="BP35" s="1042"/>
      <c r="BQ35" s="1042"/>
      <c r="BR35" s="1043"/>
      <c r="BS35" s="1031"/>
      <c r="BT35" s="763"/>
      <c r="BU35" s="763"/>
      <c r="BV35" s="763"/>
      <c r="BW35" s="763"/>
      <c r="BX35" s="763"/>
      <c r="BY35" s="764"/>
      <c r="BZ35" s="717"/>
      <c r="CA35" s="718"/>
      <c r="CB35" s="718"/>
      <c r="CC35" s="718"/>
      <c r="CD35" s="718"/>
      <c r="CE35" s="718"/>
      <c r="CF35" s="718"/>
      <c r="CG35" s="718"/>
      <c r="CH35" s="718"/>
      <c r="CI35" s="718"/>
      <c r="CJ35" s="718"/>
      <c r="CK35" s="718"/>
      <c r="CL35" s="718"/>
      <c r="CM35" s="718"/>
      <c r="CN35" s="718"/>
      <c r="CO35" s="718"/>
      <c r="CP35" s="718"/>
      <c r="CQ35" s="718"/>
      <c r="CR35" s="719"/>
    </row>
    <row r="36" spans="4:96" ht="9.75" customHeight="1" thickBot="1">
      <c r="D36" s="1071"/>
      <c r="E36" s="1072"/>
      <c r="F36" s="1072"/>
      <c r="G36" s="1072"/>
      <c r="H36" s="1072"/>
      <c r="I36" s="1072"/>
      <c r="J36" s="1072"/>
      <c r="K36" s="1073"/>
      <c r="L36" s="1080"/>
      <c r="M36" s="1081"/>
      <c r="N36" s="1081"/>
      <c r="O36" s="1081"/>
      <c r="P36" s="1081"/>
      <c r="Q36" s="1081"/>
      <c r="R36" s="1081"/>
      <c r="S36" s="1081"/>
      <c r="T36" s="1081"/>
      <c r="U36" s="1081"/>
      <c r="V36" s="1081"/>
      <c r="W36" s="1081"/>
      <c r="X36" s="1081"/>
      <c r="Y36" s="1081"/>
      <c r="Z36" s="1081"/>
      <c r="AA36" s="1081"/>
      <c r="AB36" s="1081"/>
      <c r="AC36" s="1081"/>
      <c r="AD36" s="1081"/>
      <c r="AE36" s="1081"/>
      <c r="AF36" s="1081"/>
      <c r="AG36" s="1081"/>
      <c r="AH36" s="1081"/>
      <c r="AI36" s="1081"/>
      <c r="AJ36" s="1081"/>
      <c r="AK36" s="1081"/>
      <c r="AL36" s="1081"/>
      <c r="AM36" s="1081"/>
      <c r="AN36" s="1081"/>
      <c r="AO36" s="1081"/>
      <c r="AP36" s="1081"/>
      <c r="AQ36" s="1081"/>
      <c r="AR36" s="1081"/>
      <c r="AS36" s="1081"/>
      <c r="AT36" s="1081"/>
      <c r="AU36" s="1081"/>
      <c r="AV36" s="1081"/>
      <c r="AW36" s="1081"/>
      <c r="AX36" s="1081"/>
      <c r="AY36" s="1081"/>
      <c r="AZ36" s="1081"/>
      <c r="BA36" s="1081"/>
      <c r="BB36" s="1081"/>
      <c r="BC36" s="1081"/>
      <c r="BD36" s="1081"/>
      <c r="BE36" s="1081"/>
      <c r="BF36" s="1081"/>
      <c r="BG36" s="1081"/>
      <c r="BH36" s="1081"/>
      <c r="BI36" s="1081"/>
      <c r="BJ36" s="1081"/>
      <c r="BK36" s="1081"/>
      <c r="BL36" s="1081"/>
      <c r="BM36" s="1081"/>
      <c r="BN36" s="1081"/>
      <c r="BO36" s="1081"/>
      <c r="BP36" s="1081"/>
      <c r="BQ36" s="1081"/>
      <c r="BR36" s="1082"/>
      <c r="BS36" s="1145"/>
      <c r="BT36" s="1072"/>
      <c r="BU36" s="1072"/>
      <c r="BV36" s="1072"/>
      <c r="BW36" s="1072"/>
      <c r="BX36" s="1072"/>
      <c r="BY36" s="1073"/>
      <c r="BZ36" s="723"/>
      <c r="CA36" s="724"/>
      <c r="CB36" s="724"/>
      <c r="CC36" s="724"/>
      <c r="CD36" s="724"/>
      <c r="CE36" s="724"/>
      <c r="CF36" s="724"/>
      <c r="CG36" s="724"/>
      <c r="CH36" s="724"/>
      <c r="CI36" s="724"/>
      <c r="CJ36" s="724"/>
      <c r="CK36" s="724"/>
      <c r="CL36" s="724"/>
      <c r="CM36" s="724"/>
      <c r="CN36" s="724"/>
      <c r="CO36" s="724"/>
      <c r="CP36" s="724"/>
      <c r="CQ36" s="724"/>
      <c r="CR36" s="725"/>
    </row>
    <row r="37" spans="4:96" ht="4.5" customHeight="1" thickTop="1"/>
    <row r="38" spans="4:96" ht="21.95" customHeight="1" thickBot="1">
      <c r="D38" s="5" t="s">
        <v>1</v>
      </c>
    </row>
    <row r="39" spans="4:96" ht="19.5" customHeight="1" thickTop="1">
      <c r="D39" s="1107" t="s">
        <v>9</v>
      </c>
      <c r="E39" s="1108"/>
      <c r="F39" s="1108"/>
      <c r="G39" s="1108"/>
      <c r="H39" s="1108"/>
      <c r="I39" s="1108"/>
      <c r="J39" s="1108"/>
      <c r="K39" s="1109"/>
      <c r="L39" s="1110" t="str">
        <f>IF(作業２!E9="","",IF(作業２!E55=3,CONCATENATE(作業２!E9," (",RIGHT(作業２!E47,2),作業２!E48,"年",作業２!E49,"月  ",作業２!E50,")"),IF(作業２!E55=4,CONCATENATE(作業２!E9," (",RIGHT(作業２!E47,2),作業２!E48,"年",作業２!E49,"月  ",作業２!E50,")"),IF(作業２!E56=5,CONCATENATE(作業２!E9," (",作業２!E50,"　",RIGHT(作業２!E47,2),作業２!E48,"年",作業２!E49,"月に名称変更）"),作業２!E9))))</f>
        <v/>
      </c>
      <c r="M39" s="1111"/>
      <c r="N39" s="1111"/>
      <c r="O39" s="1111"/>
      <c r="P39" s="1111"/>
      <c r="Q39" s="1111"/>
      <c r="R39" s="1111"/>
      <c r="S39" s="1111"/>
      <c r="T39" s="1111"/>
      <c r="U39" s="1111"/>
      <c r="V39" s="1111"/>
      <c r="W39" s="1111"/>
      <c r="X39" s="1111"/>
      <c r="Y39" s="1111"/>
      <c r="Z39" s="1111"/>
      <c r="AA39" s="1111"/>
      <c r="AB39" s="1111"/>
      <c r="AC39" s="1111"/>
      <c r="AD39" s="1111"/>
      <c r="AE39" s="1111"/>
      <c r="AF39" s="1111"/>
      <c r="AG39" s="1111"/>
      <c r="AH39" s="1111"/>
      <c r="AI39" s="1111"/>
      <c r="AJ39" s="1111"/>
      <c r="AK39" s="1111"/>
      <c r="AL39" s="1111"/>
      <c r="AM39" s="1111"/>
      <c r="AN39" s="1111"/>
      <c r="AO39" s="1111"/>
      <c r="AP39" s="1111"/>
      <c r="AQ39" s="1111"/>
      <c r="AR39" s="1111"/>
      <c r="AS39" s="1111"/>
      <c r="AT39" s="1111"/>
      <c r="AU39" s="1111"/>
      <c r="AV39" s="1112"/>
      <c r="AW39" s="1119" t="s">
        <v>28</v>
      </c>
      <c r="AX39" s="1120"/>
      <c r="AY39" s="1121"/>
      <c r="AZ39" s="1128" t="str">
        <f>IF(作業２!E10="","",LEFT(作業２!E10,1))</f>
        <v/>
      </c>
      <c r="BA39" s="1129"/>
      <c r="BB39" s="1129"/>
      <c r="BC39" s="1129"/>
      <c r="BD39" s="1129"/>
      <c r="BE39" s="1129"/>
      <c r="BF39" s="1130"/>
      <c r="BG39" s="1137" t="s">
        <v>42</v>
      </c>
      <c r="BH39" s="1138"/>
      <c r="BI39" s="1138"/>
      <c r="BJ39" s="1138"/>
      <c r="BK39" s="1138"/>
      <c r="BL39" s="1138"/>
      <c r="BM39" s="1138"/>
      <c r="BN39" s="1138"/>
      <c r="BO39" s="1138"/>
      <c r="BP39" s="1138"/>
      <c r="BQ39" s="1138"/>
      <c r="BR39" s="1139"/>
      <c r="BS39" s="1028" t="s">
        <v>44</v>
      </c>
      <c r="BT39" s="1000"/>
      <c r="BU39" s="1000"/>
      <c r="BV39" s="1000"/>
      <c r="BW39" s="1000"/>
      <c r="BX39" s="1000"/>
      <c r="BY39" s="1001"/>
      <c r="BZ39" s="185"/>
      <c r="CA39" s="1220" t="s">
        <v>302</v>
      </c>
      <c r="CB39" s="1220"/>
      <c r="CC39" s="1220"/>
      <c r="CD39" s="1220"/>
      <c r="CE39" s="1220"/>
      <c r="CF39" s="1220"/>
      <c r="CG39" s="1220"/>
      <c r="CH39" s="1220"/>
      <c r="CI39" s="426"/>
      <c r="CJ39" s="1220" t="s">
        <v>64</v>
      </c>
      <c r="CK39" s="1220"/>
      <c r="CL39" s="1220"/>
      <c r="CM39" s="1220"/>
      <c r="CN39" s="1220"/>
      <c r="CO39" s="1220"/>
      <c r="CP39" s="1220"/>
      <c r="CQ39" s="1220"/>
      <c r="CR39" s="186"/>
    </row>
    <row r="40" spans="4:96" ht="9.75" customHeight="1">
      <c r="D40" s="762"/>
      <c r="E40" s="763"/>
      <c r="F40" s="763"/>
      <c r="G40" s="763"/>
      <c r="H40" s="763"/>
      <c r="I40" s="763"/>
      <c r="J40" s="763"/>
      <c r="K40" s="764"/>
      <c r="L40" s="1113"/>
      <c r="M40" s="1114"/>
      <c r="N40" s="1114"/>
      <c r="O40" s="1114"/>
      <c r="P40" s="1114"/>
      <c r="Q40" s="1114"/>
      <c r="R40" s="1114"/>
      <c r="S40" s="1114"/>
      <c r="T40" s="1114"/>
      <c r="U40" s="1114"/>
      <c r="V40" s="1114"/>
      <c r="W40" s="1114"/>
      <c r="X40" s="1114"/>
      <c r="Y40" s="1114"/>
      <c r="Z40" s="1114"/>
      <c r="AA40" s="1114"/>
      <c r="AB40" s="1114"/>
      <c r="AC40" s="1114"/>
      <c r="AD40" s="1114"/>
      <c r="AE40" s="1114"/>
      <c r="AF40" s="1114"/>
      <c r="AG40" s="1114"/>
      <c r="AH40" s="1114"/>
      <c r="AI40" s="1114"/>
      <c r="AJ40" s="1114"/>
      <c r="AK40" s="1114"/>
      <c r="AL40" s="1114"/>
      <c r="AM40" s="1114"/>
      <c r="AN40" s="1114"/>
      <c r="AO40" s="1114"/>
      <c r="AP40" s="1114"/>
      <c r="AQ40" s="1114"/>
      <c r="AR40" s="1114"/>
      <c r="AS40" s="1114"/>
      <c r="AT40" s="1114"/>
      <c r="AU40" s="1114"/>
      <c r="AV40" s="1115"/>
      <c r="AW40" s="1122"/>
      <c r="AX40" s="1123"/>
      <c r="AY40" s="1124"/>
      <c r="AZ40" s="1131"/>
      <c r="BA40" s="1132"/>
      <c r="BB40" s="1132"/>
      <c r="BC40" s="1132"/>
      <c r="BD40" s="1132"/>
      <c r="BE40" s="1132"/>
      <c r="BF40" s="1133"/>
      <c r="BG40" s="1140"/>
      <c r="BH40" s="1141"/>
      <c r="BI40" s="1141"/>
      <c r="BJ40" s="1141"/>
      <c r="BK40" s="1141"/>
      <c r="BL40" s="1141"/>
      <c r="BM40" s="1141"/>
      <c r="BN40" s="1141"/>
      <c r="BO40" s="1141"/>
      <c r="BP40" s="1141"/>
      <c r="BQ40" s="1141"/>
      <c r="BR40" s="1142"/>
      <c r="BS40" s="1029"/>
      <c r="BT40" s="1002"/>
      <c r="BU40" s="1002"/>
      <c r="BV40" s="1002"/>
      <c r="BW40" s="1002"/>
      <c r="BX40" s="1002"/>
      <c r="BY40" s="1003"/>
      <c r="BZ40" s="1099" t="str">
        <f>IF(作業２!E11="","",作業２!E11)</f>
        <v/>
      </c>
      <c r="CA40" s="1100"/>
      <c r="CB40" s="1100"/>
      <c r="CC40" s="1100"/>
      <c r="CD40" s="1100"/>
      <c r="CE40" s="1100"/>
      <c r="CF40" s="1100"/>
      <c r="CG40" s="1100"/>
      <c r="CH40" s="390"/>
      <c r="CI40" s="427"/>
      <c r="CJ40" s="1103" t="str">
        <f>IF(作業２!E12="","",作業２!E12)</f>
        <v/>
      </c>
      <c r="CK40" s="1103"/>
      <c r="CL40" s="1103"/>
      <c r="CM40" s="1103"/>
      <c r="CN40" s="1103"/>
      <c r="CO40" s="1103"/>
      <c r="CP40" s="1103"/>
      <c r="CQ40" s="1103"/>
      <c r="CR40" s="1221"/>
    </row>
    <row r="41" spans="4:96" ht="9.75" customHeight="1">
      <c r="D41" s="762"/>
      <c r="E41" s="763"/>
      <c r="F41" s="763"/>
      <c r="G41" s="763"/>
      <c r="H41" s="763"/>
      <c r="I41" s="763"/>
      <c r="J41" s="763"/>
      <c r="K41" s="764"/>
      <c r="L41" s="1113"/>
      <c r="M41" s="1114"/>
      <c r="N41" s="1114"/>
      <c r="O41" s="1114"/>
      <c r="P41" s="1114"/>
      <c r="Q41" s="1114"/>
      <c r="R41" s="1114"/>
      <c r="S41" s="1114"/>
      <c r="T41" s="1114"/>
      <c r="U41" s="1114"/>
      <c r="V41" s="1114"/>
      <c r="W41" s="1114"/>
      <c r="X41" s="1114"/>
      <c r="Y41" s="1114"/>
      <c r="Z41" s="1114"/>
      <c r="AA41" s="1114"/>
      <c r="AB41" s="1114"/>
      <c r="AC41" s="1114"/>
      <c r="AD41" s="1114"/>
      <c r="AE41" s="1114"/>
      <c r="AF41" s="1114"/>
      <c r="AG41" s="1114"/>
      <c r="AH41" s="1114"/>
      <c r="AI41" s="1114"/>
      <c r="AJ41" s="1114"/>
      <c r="AK41" s="1114"/>
      <c r="AL41" s="1114"/>
      <c r="AM41" s="1114"/>
      <c r="AN41" s="1114"/>
      <c r="AO41" s="1114"/>
      <c r="AP41" s="1114"/>
      <c r="AQ41" s="1114"/>
      <c r="AR41" s="1114"/>
      <c r="AS41" s="1114"/>
      <c r="AT41" s="1114"/>
      <c r="AU41" s="1114"/>
      <c r="AV41" s="1115"/>
      <c r="AW41" s="1122"/>
      <c r="AX41" s="1123"/>
      <c r="AY41" s="1124"/>
      <c r="AZ41" s="1131"/>
      <c r="BA41" s="1132"/>
      <c r="BB41" s="1132"/>
      <c r="BC41" s="1132"/>
      <c r="BD41" s="1132"/>
      <c r="BE41" s="1132"/>
      <c r="BF41" s="1133"/>
      <c r="BG41" s="1140"/>
      <c r="BH41" s="1141"/>
      <c r="BI41" s="1141"/>
      <c r="BJ41" s="1141"/>
      <c r="BK41" s="1141"/>
      <c r="BL41" s="1141"/>
      <c r="BM41" s="1141"/>
      <c r="BN41" s="1141"/>
      <c r="BO41" s="1141"/>
      <c r="BP41" s="1141"/>
      <c r="BQ41" s="1141"/>
      <c r="BR41" s="1142"/>
      <c r="BS41" s="1029"/>
      <c r="BT41" s="1002"/>
      <c r="BU41" s="1002"/>
      <c r="BV41" s="1002"/>
      <c r="BW41" s="1002"/>
      <c r="BX41" s="1002"/>
      <c r="BY41" s="1003"/>
      <c r="BZ41" s="1099"/>
      <c r="CA41" s="1100"/>
      <c r="CB41" s="1100"/>
      <c r="CC41" s="1100"/>
      <c r="CD41" s="1100"/>
      <c r="CE41" s="1100"/>
      <c r="CF41" s="1100"/>
      <c r="CG41" s="1100"/>
      <c r="CH41" s="390"/>
      <c r="CI41" s="427"/>
      <c r="CJ41" s="1103"/>
      <c r="CK41" s="1103"/>
      <c r="CL41" s="1103"/>
      <c r="CM41" s="1103"/>
      <c r="CN41" s="1103"/>
      <c r="CO41" s="1103"/>
      <c r="CP41" s="1103"/>
      <c r="CQ41" s="1103"/>
      <c r="CR41" s="1221"/>
    </row>
    <row r="42" spans="4:96" ht="4.5" customHeight="1">
      <c r="D42" s="762"/>
      <c r="E42" s="763"/>
      <c r="F42" s="763"/>
      <c r="G42" s="763"/>
      <c r="H42" s="763"/>
      <c r="I42" s="763"/>
      <c r="J42" s="763"/>
      <c r="K42" s="764"/>
      <c r="L42" s="1113"/>
      <c r="M42" s="1114"/>
      <c r="N42" s="1114"/>
      <c r="O42" s="1114"/>
      <c r="P42" s="1114"/>
      <c r="Q42" s="1114"/>
      <c r="R42" s="1114"/>
      <c r="S42" s="1114"/>
      <c r="T42" s="1114"/>
      <c r="U42" s="1114"/>
      <c r="V42" s="1114"/>
      <c r="W42" s="1114"/>
      <c r="X42" s="1114"/>
      <c r="Y42" s="1114"/>
      <c r="Z42" s="1114"/>
      <c r="AA42" s="1114"/>
      <c r="AB42" s="1114"/>
      <c r="AC42" s="1114"/>
      <c r="AD42" s="1114"/>
      <c r="AE42" s="1114"/>
      <c r="AF42" s="1114"/>
      <c r="AG42" s="1114"/>
      <c r="AH42" s="1114"/>
      <c r="AI42" s="1114"/>
      <c r="AJ42" s="1114"/>
      <c r="AK42" s="1114"/>
      <c r="AL42" s="1114"/>
      <c r="AM42" s="1114"/>
      <c r="AN42" s="1114"/>
      <c r="AO42" s="1114"/>
      <c r="AP42" s="1114"/>
      <c r="AQ42" s="1114"/>
      <c r="AR42" s="1114"/>
      <c r="AS42" s="1114"/>
      <c r="AT42" s="1114"/>
      <c r="AU42" s="1114"/>
      <c r="AV42" s="1115"/>
      <c r="AW42" s="1122"/>
      <c r="AX42" s="1123"/>
      <c r="AY42" s="1124"/>
      <c r="AZ42" s="1131"/>
      <c r="BA42" s="1132"/>
      <c r="BB42" s="1132"/>
      <c r="BC42" s="1132"/>
      <c r="BD42" s="1132"/>
      <c r="BE42" s="1132"/>
      <c r="BF42" s="1133"/>
      <c r="BG42" s="1140"/>
      <c r="BH42" s="1141"/>
      <c r="BI42" s="1141"/>
      <c r="BJ42" s="1141"/>
      <c r="BK42" s="1141"/>
      <c r="BL42" s="1141"/>
      <c r="BM42" s="1141"/>
      <c r="BN42" s="1141"/>
      <c r="BO42" s="1141"/>
      <c r="BP42" s="1141"/>
      <c r="BQ42" s="1141"/>
      <c r="BR42" s="1142"/>
      <c r="BS42" s="1029"/>
      <c r="BT42" s="1002"/>
      <c r="BU42" s="1002"/>
      <c r="BV42" s="1002"/>
      <c r="BW42" s="1002"/>
      <c r="BX42" s="1002"/>
      <c r="BY42" s="1003"/>
      <c r="BZ42" s="1099"/>
      <c r="CA42" s="1100"/>
      <c r="CB42" s="1100"/>
      <c r="CC42" s="1100"/>
      <c r="CD42" s="1100"/>
      <c r="CE42" s="1100"/>
      <c r="CF42" s="1100"/>
      <c r="CG42" s="1100"/>
      <c r="CH42" s="390"/>
      <c r="CI42" s="427"/>
      <c r="CJ42" s="1103"/>
      <c r="CK42" s="1103"/>
      <c r="CL42" s="1103"/>
      <c r="CM42" s="1103"/>
      <c r="CN42" s="1103"/>
      <c r="CO42" s="1103"/>
      <c r="CP42" s="1103"/>
      <c r="CQ42" s="1103"/>
      <c r="CR42" s="1221"/>
    </row>
    <row r="43" spans="4:96" ht="4.5" customHeight="1">
      <c r="D43" s="762"/>
      <c r="E43" s="763"/>
      <c r="F43" s="763"/>
      <c r="G43" s="763"/>
      <c r="H43" s="763"/>
      <c r="I43" s="763"/>
      <c r="J43" s="763"/>
      <c r="K43" s="764"/>
      <c r="L43" s="1113"/>
      <c r="M43" s="1114"/>
      <c r="N43" s="1114"/>
      <c r="O43" s="1114"/>
      <c r="P43" s="1114"/>
      <c r="Q43" s="1114"/>
      <c r="R43" s="1114"/>
      <c r="S43" s="1114"/>
      <c r="T43" s="1114"/>
      <c r="U43" s="1114"/>
      <c r="V43" s="1114"/>
      <c r="W43" s="1114"/>
      <c r="X43" s="1114"/>
      <c r="Y43" s="1114"/>
      <c r="Z43" s="1114"/>
      <c r="AA43" s="1114"/>
      <c r="AB43" s="1114"/>
      <c r="AC43" s="1114"/>
      <c r="AD43" s="1114"/>
      <c r="AE43" s="1114"/>
      <c r="AF43" s="1114"/>
      <c r="AG43" s="1114"/>
      <c r="AH43" s="1114"/>
      <c r="AI43" s="1114"/>
      <c r="AJ43" s="1114"/>
      <c r="AK43" s="1114"/>
      <c r="AL43" s="1114"/>
      <c r="AM43" s="1114"/>
      <c r="AN43" s="1114"/>
      <c r="AO43" s="1114"/>
      <c r="AP43" s="1114"/>
      <c r="AQ43" s="1114"/>
      <c r="AR43" s="1114"/>
      <c r="AS43" s="1114"/>
      <c r="AT43" s="1114"/>
      <c r="AU43" s="1114"/>
      <c r="AV43" s="1115"/>
      <c r="AW43" s="1122"/>
      <c r="AX43" s="1123"/>
      <c r="AY43" s="1124"/>
      <c r="AZ43" s="1131"/>
      <c r="BA43" s="1132"/>
      <c r="BB43" s="1132"/>
      <c r="BC43" s="1132"/>
      <c r="BD43" s="1132"/>
      <c r="BE43" s="1132"/>
      <c r="BF43" s="1133"/>
      <c r="BG43" s="1140"/>
      <c r="BH43" s="1141"/>
      <c r="BI43" s="1141"/>
      <c r="BJ43" s="1141"/>
      <c r="BK43" s="1141"/>
      <c r="BL43" s="1141"/>
      <c r="BM43" s="1141"/>
      <c r="BN43" s="1141"/>
      <c r="BO43" s="1141"/>
      <c r="BP43" s="1141"/>
      <c r="BQ43" s="1141"/>
      <c r="BR43" s="1142"/>
      <c r="BS43" s="1029"/>
      <c r="BT43" s="1002"/>
      <c r="BU43" s="1002"/>
      <c r="BV43" s="1002"/>
      <c r="BW43" s="1002"/>
      <c r="BX43" s="1002"/>
      <c r="BY43" s="1003"/>
      <c r="BZ43" s="1099"/>
      <c r="CA43" s="1100"/>
      <c r="CB43" s="1100"/>
      <c r="CC43" s="1100"/>
      <c r="CD43" s="1100"/>
      <c r="CE43" s="1100"/>
      <c r="CF43" s="1100"/>
      <c r="CG43" s="1100"/>
      <c r="CH43" s="390"/>
      <c r="CI43" s="427"/>
      <c r="CJ43" s="1103"/>
      <c r="CK43" s="1103"/>
      <c r="CL43" s="1103"/>
      <c r="CM43" s="1103"/>
      <c r="CN43" s="1103"/>
      <c r="CO43" s="1103"/>
      <c r="CP43" s="1103"/>
      <c r="CQ43" s="1103"/>
      <c r="CR43" s="1221"/>
    </row>
    <row r="44" spans="4:96" ht="11.25" customHeight="1">
      <c r="D44" s="762"/>
      <c r="E44" s="763"/>
      <c r="F44" s="763"/>
      <c r="G44" s="763"/>
      <c r="H44" s="763"/>
      <c r="I44" s="763"/>
      <c r="J44" s="763"/>
      <c r="K44" s="764"/>
      <c r="L44" s="1113"/>
      <c r="M44" s="1114"/>
      <c r="N44" s="1114"/>
      <c r="O44" s="1114"/>
      <c r="P44" s="1114"/>
      <c r="Q44" s="1114"/>
      <c r="R44" s="1114"/>
      <c r="S44" s="1114"/>
      <c r="T44" s="1114"/>
      <c r="U44" s="1114"/>
      <c r="V44" s="1114"/>
      <c r="W44" s="1114"/>
      <c r="X44" s="1114"/>
      <c r="Y44" s="1114"/>
      <c r="Z44" s="1114"/>
      <c r="AA44" s="1114"/>
      <c r="AB44" s="1114"/>
      <c r="AC44" s="1114"/>
      <c r="AD44" s="1114"/>
      <c r="AE44" s="1114"/>
      <c r="AF44" s="1114"/>
      <c r="AG44" s="1114"/>
      <c r="AH44" s="1114"/>
      <c r="AI44" s="1114"/>
      <c r="AJ44" s="1114"/>
      <c r="AK44" s="1114"/>
      <c r="AL44" s="1114"/>
      <c r="AM44" s="1114"/>
      <c r="AN44" s="1114"/>
      <c r="AO44" s="1114"/>
      <c r="AP44" s="1114"/>
      <c r="AQ44" s="1114"/>
      <c r="AR44" s="1114"/>
      <c r="AS44" s="1114"/>
      <c r="AT44" s="1114"/>
      <c r="AU44" s="1114"/>
      <c r="AV44" s="1115"/>
      <c r="AW44" s="1122"/>
      <c r="AX44" s="1123"/>
      <c r="AY44" s="1124"/>
      <c r="AZ44" s="1131"/>
      <c r="BA44" s="1132"/>
      <c r="BB44" s="1132"/>
      <c r="BC44" s="1132"/>
      <c r="BD44" s="1132"/>
      <c r="BE44" s="1132"/>
      <c r="BF44" s="1133"/>
      <c r="BG44" s="1140"/>
      <c r="BH44" s="1141"/>
      <c r="BI44" s="1141"/>
      <c r="BJ44" s="1141"/>
      <c r="BK44" s="1141"/>
      <c r="BL44" s="1141"/>
      <c r="BM44" s="1141"/>
      <c r="BN44" s="1141"/>
      <c r="BO44" s="1141"/>
      <c r="BP44" s="1141"/>
      <c r="BQ44" s="1141"/>
      <c r="BR44" s="1142"/>
      <c r="BS44" s="1029"/>
      <c r="BT44" s="1002"/>
      <c r="BU44" s="1002"/>
      <c r="BV44" s="1002"/>
      <c r="BW44" s="1002"/>
      <c r="BX44" s="1002"/>
      <c r="BY44" s="1003"/>
      <c r="BZ44" s="1099"/>
      <c r="CA44" s="1100"/>
      <c r="CB44" s="1100"/>
      <c r="CC44" s="1100"/>
      <c r="CD44" s="1100"/>
      <c r="CE44" s="1100"/>
      <c r="CF44" s="1100"/>
      <c r="CG44" s="1100"/>
      <c r="CH44" s="390"/>
      <c r="CI44" s="427"/>
      <c r="CJ44" s="1103"/>
      <c r="CK44" s="1103"/>
      <c r="CL44" s="1103"/>
      <c r="CM44" s="1103"/>
      <c r="CN44" s="1103"/>
      <c r="CO44" s="1103"/>
      <c r="CP44" s="1103"/>
      <c r="CQ44" s="1103"/>
      <c r="CR44" s="1221"/>
    </row>
    <row r="45" spans="4:96" ht="9.75" customHeight="1">
      <c r="D45" s="762"/>
      <c r="E45" s="763"/>
      <c r="F45" s="763"/>
      <c r="G45" s="763"/>
      <c r="H45" s="763"/>
      <c r="I45" s="763"/>
      <c r="J45" s="763"/>
      <c r="K45" s="764"/>
      <c r="L45" s="1113"/>
      <c r="M45" s="1114"/>
      <c r="N45" s="1114"/>
      <c r="O45" s="1114"/>
      <c r="P45" s="1114"/>
      <c r="Q45" s="1114"/>
      <c r="R45" s="1114"/>
      <c r="S45" s="1114"/>
      <c r="T45" s="1114"/>
      <c r="U45" s="1114"/>
      <c r="V45" s="1114"/>
      <c r="W45" s="1114"/>
      <c r="X45" s="1114"/>
      <c r="Y45" s="1114"/>
      <c r="Z45" s="1114"/>
      <c r="AA45" s="1114"/>
      <c r="AB45" s="1114"/>
      <c r="AC45" s="1114"/>
      <c r="AD45" s="1114"/>
      <c r="AE45" s="1114"/>
      <c r="AF45" s="1114"/>
      <c r="AG45" s="1114"/>
      <c r="AH45" s="1114"/>
      <c r="AI45" s="1114"/>
      <c r="AJ45" s="1114"/>
      <c r="AK45" s="1114"/>
      <c r="AL45" s="1114"/>
      <c r="AM45" s="1114"/>
      <c r="AN45" s="1114"/>
      <c r="AO45" s="1114"/>
      <c r="AP45" s="1114"/>
      <c r="AQ45" s="1114"/>
      <c r="AR45" s="1114"/>
      <c r="AS45" s="1114"/>
      <c r="AT45" s="1114"/>
      <c r="AU45" s="1114"/>
      <c r="AV45" s="1115"/>
      <c r="AW45" s="1122"/>
      <c r="AX45" s="1123"/>
      <c r="AY45" s="1124"/>
      <c r="AZ45" s="1131"/>
      <c r="BA45" s="1132"/>
      <c r="BB45" s="1132"/>
      <c r="BC45" s="1132"/>
      <c r="BD45" s="1132"/>
      <c r="BE45" s="1132"/>
      <c r="BF45" s="1133"/>
      <c r="BG45" s="1140"/>
      <c r="BH45" s="1141"/>
      <c r="BI45" s="1141"/>
      <c r="BJ45" s="1141"/>
      <c r="BK45" s="1141"/>
      <c r="BL45" s="1141"/>
      <c r="BM45" s="1141"/>
      <c r="BN45" s="1141"/>
      <c r="BO45" s="1141"/>
      <c r="BP45" s="1141"/>
      <c r="BQ45" s="1141"/>
      <c r="BR45" s="1142"/>
      <c r="BS45" s="1029"/>
      <c r="BT45" s="1002"/>
      <c r="BU45" s="1002"/>
      <c r="BV45" s="1002"/>
      <c r="BW45" s="1002"/>
      <c r="BX45" s="1002"/>
      <c r="BY45" s="1003"/>
      <c r="BZ45" s="1099"/>
      <c r="CA45" s="1100"/>
      <c r="CB45" s="1100"/>
      <c r="CC45" s="1100"/>
      <c r="CD45" s="1100"/>
      <c r="CE45" s="1100"/>
      <c r="CF45" s="1100"/>
      <c r="CG45" s="1100"/>
      <c r="CH45" s="390"/>
      <c r="CI45" s="427"/>
      <c r="CJ45" s="1103"/>
      <c r="CK45" s="1103"/>
      <c r="CL45" s="1103"/>
      <c r="CM45" s="1103"/>
      <c r="CN45" s="1103"/>
      <c r="CO45" s="1103"/>
      <c r="CP45" s="1103"/>
      <c r="CQ45" s="1103"/>
      <c r="CR45" s="1221"/>
    </row>
    <row r="46" spans="4:96" ht="9.75" customHeight="1">
      <c r="D46" s="1037"/>
      <c r="E46" s="1033"/>
      <c r="F46" s="1033"/>
      <c r="G46" s="1033"/>
      <c r="H46" s="1033"/>
      <c r="I46" s="1033"/>
      <c r="J46" s="1033"/>
      <c r="K46" s="1034"/>
      <c r="L46" s="1116"/>
      <c r="M46" s="1117"/>
      <c r="N46" s="1117"/>
      <c r="O46" s="1117"/>
      <c r="P46" s="1117"/>
      <c r="Q46" s="1117"/>
      <c r="R46" s="1117"/>
      <c r="S46" s="1117"/>
      <c r="T46" s="1117"/>
      <c r="U46" s="1117"/>
      <c r="V46" s="1117"/>
      <c r="W46" s="1117"/>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8"/>
      <c r="AW46" s="1125"/>
      <c r="AX46" s="1126"/>
      <c r="AY46" s="1127"/>
      <c r="AZ46" s="1134"/>
      <c r="BA46" s="1135"/>
      <c r="BB46" s="1135"/>
      <c r="BC46" s="1135"/>
      <c r="BD46" s="1135"/>
      <c r="BE46" s="1135"/>
      <c r="BF46" s="1136"/>
      <c r="BG46" s="1143"/>
      <c r="BH46" s="1144"/>
      <c r="BI46" s="1144"/>
      <c r="BJ46" s="1144"/>
      <c r="BK46" s="1141"/>
      <c r="BL46" s="1141"/>
      <c r="BM46" s="1141"/>
      <c r="BN46" s="1141"/>
      <c r="BO46" s="1141"/>
      <c r="BP46" s="1141"/>
      <c r="BQ46" s="1141"/>
      <c r="BR46" s="1142"/>
      <c r="BS46" s="1030"/>
      <c r="BT46" s="1005"/>
      <c r="BU46" s="1005"/>
      <c r="BV46" s="1005"/>
      <c r="BW46" s="1005"/>
      <c r="BX46" s="1005"/>
      <c r="BY46" s="1006"/>
      <c r="BZ46" s="123"/>
      <c r="CA46" s="124"/>
      <c r="CB46" s="124"/>
      <c r="CC46" s="124"/>
      <c r="CD46" s="124"/>
      <c r="CE46" s="124"/>
      <c r="CF46" s="124"/>
      <c r="CG46" s="124"/>
      <c r="CH46" s="124"/>
      <c r="CI46" s="428"/>
      <c r="CJ46" s="124"/>
      <c r="CK46" s="124"/>
      <c r="CL46" s="124"/>
      <c r="CM46" s="124"/>
      <c r="CN46" s="124"/>
      <c r="CO46" s="124"/>
      <c r="CP46" s="124"/>
      <c r="CQ46" s="124"/>
      <c r="CR46" s="125"/>
    </row>
    <row r="47" spans="4:96" ht="9.75" customHeight="1">
      <c r="D47" s="1063" t="s">
        <v>13</v>
      </c>
      <c r="E47" s="757"/>
      <c r="F47" s="757"/>
      <c r="G47" s="757"/>
      <c r="H47" s="757"/>
      <c r="I47" s="757"/>
      <c r="J47" s="757"/>
      <c r="K47" s="758"/>
      <c r="L47" s="1174" t="s">
        <v>54</v>
      </c>
      <c r="M47" s="1175"/>
      <c r="N47" s="1175"/>
      <c r="O47" s="1175"/>
      <c r="P47" s="1175"/>
      <c r="Q47" s="1175"/>
      <c r="R47" s="1175"/>
      <c r="S47" s="1175"/>
      <c r="T47" s="1175"/>
      <c r="U47" s="1175"/>
      <c r="V47" s="1175"/>
      <c r="W47" s="1175"/>
      <c r="X47" s="1175"/>
      <c r="Y47" s="1175"/>
      <c r="Z47" s="1175"/>
      <c r="AA47" s="1175"/>
      <c r="AB47" s="1175"/>
      <c r="AC47" s="1175"/>
      <c r="AD47" s="1175"/>
      <c r="AE47" s="1175"/>
      <c r="AF47" s="1175"/>
      <c r="AG47" s="1175"/>
      <c r="AH47" s="1175"/>
      <c r="AI47" s="1175"/>
      <c r="AJ47" s="1175"/>
      <c r="AK47" s="1175"/>
      <c r="AL47" s="1175"/>
      <c r="AM47" s="1175"/>
      <c r="AN47" s="1175"/>
      <c r="AO47" s="1175"/>
      <c r="AP47" s="1175"/>
      <c r="AQ47" s="1175"/>
      <c r="AR47" s="1175"/>
      <c r="AS47" s="1175"/>
      <c r="AT47" s="1175"/>
      <c r="AU47" s="1175"/>
      <c r="AV47" s="1175"/>
      <c r="AW47" s="1175"/>
      <c r="AX47" s="1175"/>
      <c r="AY47" s="1175"/>
      <c r="AZ47" s="1175"/>
      <c r="BA47" s="1175"/>
      <c r="BB47" s="1175"/>
      <c r="BC47" s="1175"/>
      <c r="BD47" s="1175"/>
      <c r="BE47" s="1175"/>
      <c r="BF47" s="1175"/>
      <c r="BG47" s="1175"/>
      <c r="BH47" s="1175"/>
      <c r="BI47" s="1175"/>
      <c r="BJ47" s="1176"/>
      <c r="BK47" s="1180" t="s">
        <v>52</v>
      </c>
      <c r="BL47" s="1181"/>
      <c r="BM47" s="1181"/>
      <c r="BN47" s="1181"/>
      <c r="BO47" s="1181"/>
      <c r="BP47" s="1181"/>
      <c r="BQ47" s="1181"/>
      <c r="BR47" s="1182"/>
      <c r="BS47" s="1186" t="s">
        <v>10</v>
      </c>
      <c r="BT47" s="1186"/>
      <c r="BU47" s="1186"/>
      <c r="BV47" s="1186"/>
      <c r="BW47" s="1186"/>
      <c r="BX47" s="1186"/>
      <c r="BY47" s="1187"/>
      <c r="BZ47" s="920" t="s">
        <v>8</v>
      </c>
      <c r="CA47" s="921"/>
      <c r="CB47" s="921"/>
      <c r="CC47" s="921"/>
      <c r="CD47" s="921" t="s">
        <v>3</v>
      </c>
      <c r="CE47" s="921"/>
      <c r="CF47" s="921"/>
      <c r="CG47" s="921"/>
      <c r="CH47" s="921"/>
      <c r="CI47" s="921" t="s">
        <v>4</v>
      </c>
      <c r="CJ47" s="921"/>
      <c r="CK47" s="921"/>
      <c r="CL47" s="921"/>
      <c r="CM47" s="921"/>
      <c r="CN47" s="921" t="s">
        <v>5</v>
      </c>
      <c r="CO47" s="921"/>
      <c r="CP47" s="921"/>
      <c r="CQ47" s="921"/>
      <c r="CR47" s="1205"/>
    </row>
    <row r="48" spans="4:96" ht="7.5" customHeight="1">
      <c r="D48" s="762"/>
      <c r="E48" s="763"/>
      <c r="F48" s="763"/>
      <c r="G48" s="763"/>
      <c r="H48" s="763"/>
      <c r="I48" s="763"/>
      <c r="J48" s="763"/>
      <c r="K48" s="764"/>
      <c r="L48" s="1177"/>
      <c r="M48" s="1178"/>
      <c r="N48" s="1178"/>
      <c r="O48" s="1178"/>
      <c r="P48" s="1178"/>
      <c r="Q48" s="1178"/>
      <c r="R48" s="1178"/>
      <c r="S48" s="1178"/>
      <c r="T48" s="1178"/>
      <c r="U48" s="1178"/>
      <c r="V48" s="1178"/>
      <c r="W48" s="1178"/>
      <c r="X48" s="1178"/>
      <c r="Y48" s="1178"/>
      <c r="Z48" s="1178"/>
      <c r="AA48" s="1178"/>
      <c r="AB48" s="1178"/>
      <c r="AC48" s="1178"/>
      <c r="AD48" s="1178"/>
      <c r="AE48" s="1178"/>
      <c r="AF48" s="1178"/>
      <c r="AG48" s="1178"/>
      <c r="AH48" s="1178"/>
      <c r="AI48" s="1178"/>
      <c r="AJ48" s="1178"/>
      <c r="AK48" s="1178"/>
      <c r="AL48" s="1178"/>
      <c r="AM48" s="1178"/>
      <c r="AN48" s="1178"/>
      <c r="AO48" s="1178"/>
      <c r="AP48" s="1178"/>
      <c r="AQ48" s="1178"/>
      <c r="AR48" s="1178"/>
      <c r="AS48" s="1178"/>
      <c r="AT48" s="1178"/>
      <c r="AU48" s="1178"/>
      <c r="AV48" s="1178"/>
      <c r="AW48" s="1178"/>
      <c r="AX48" s="1178"/>
      <c r="AY48" s="1178"/>
      <c r="AZ48" s="1178"/>
      <c r="BA48" s="1178"/>
      <c r="BB48" s="1178"/>
      <c r="BC48" s="1178"/>
      <c r="BD48" s="1178"/>
      <c r="BE48" s="1178"/>
      <c r="BF48" s="1178"/>
      <c r="BG48" s="1178"/>
      <c r="BH48" s="1178"/>
      <c r="BI48" s="1178"/>
      <c r="BJ48" s="1179"/>
      <c r="BK48" s="1183"/>
      <c r="BL48" s="1184"/>
      <c r="BM48" s="1184"/>
      <c r="BN48" s="1184"/>
      <c r="BO48" s="1184"/>
      <c r="BP48" s="1184"/>
      <c r="BQ48" s="1184"/>
      <c r="BR48" s="1185"/>
      <c r="BS48" s="1002"/>
      <c r="BT48" s="1002"/>
      <c r="BU48" s="1002"/>
      <c r="BV48" s="1002"/>
      <c r="BW48" s="1002"/>
      <c r="BX48" s="1002"/>
      <c r="BY48" s="1003"/>
      <c r="BZ48" s="920"/>
      <c r="CA48" s="921"/>
      <c r="CB48" s="921"/>
      <c r="CC48" s="921"/>
      <c r="CD48" s="921"/>
      <c r="CE48" s="921"/>
      <c r="CF48" s="921"/>
      <c r="CG48" s="921"/>
      <c r="CH48" s="921"/>
      <c r="CI48" s="921"/>
      <c r="CJ48" s="921"/>
      <c r="CK48" s="921"/>
      <c r="CL48" s="921"/>
      <c r="CM48" s="921"/>
      <c r="CN48" s="921"/>
      <c r="CO48" s="921"/>
      <c r="CP48" s="921"/>
      <c r="CQ48" s="921"/>
      <c r="CR48" s="1205"/>
    </row>
    <row r="49" spans="4:96" ht="19.5" customHeight="1">
      <c r="D49" s="762"/>
      <c r="E49" s="763"/>
      <c r="F49" s="763"/>
      <c r="G49" s="763"/>
      <c r="H49" s="763"/>
      <c r="I49" s="763"/>
      <c r="J49" s="763"/>
      <c r="K49" s="764"/>
      <c r="L49" s="1206"/>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7"/>
      <c r="AQ49" s="1207"/>
      <c r="AR49" s="1207"/>
      <c r="AS49" s="1207"/>
      <c r="AT49" s="1207"/>
      <c r="AU49" s="1207"/>
      <c r="AV49" s="1207"/>
      <c r="AW49" s="1207"/>
      <c r="AX49" s="1207"/>
      <c r="AY49" s="1207"/>
      <c r="AZ49" s="1207"/>
      <c r="BA49" s="1207"/>
      <c r="BB49" s="1207"/>
      <c r="BC49" s="1207"/>
      <c r="BD49" s="1207"/>
      <c r="BE49" s="1207"/>
      <c r="BF49" s="1207"/>
      <c r="BG49" s="1207"/>
      <c r="BH49" s="1207"/>
      <c r="BI49" s="1207"/>
      <c r="BJ49" s="1207"/>
      <c r="BK49" s="1208">
        <v>2</v>
      </c>
      <c r="BL49" s="1209"/>
      <c r="BM49" s="1209"/>
      <c r="BN49" s="1209"/>
      <c r="BO49" s="1209"/>
      <c r="BP49" s="1209"/>
      <c r="BQ49" s="1209"/>
      <c r="BR49" s="1210"/>
      <c r="BS49" s="1002"/>
      <c r="BT49" s="1002"/>
      <c r="BU49" s="1002"/>
      <c r="BV49" s="1002"/>
      <c r="BW49" s="1002"/>
      <c r="BX49" s="1002"/>
      <c r="BY49" s="1003"/>
      <c r="BZ49" s="1214" t="str">
        <f>IF((作業２!E29)="","",LEFT(作業２!E29,1))</f>
        <v/>
      </c>
      <c r="CA49" s="1215"/>
      <c r="CB49" s="1215"/>
      <c r="CC49" s="1215"/>
      <c r="CD49" s="1218" t="str">
        <f>IF(作業２!E30="","",作業２!E30)</f>
        <v/>
      </c>
      <c r="CE49" s="1218"/>
      <c r="CF49" s="1218"/>
      <c r="CG49" s="1218"/>
      <c r="CH49" s="1218"/>
      <c r="CI49" s="1218" t="str">
        <f>IF(作業２!E31="","",作業２!E31)</f>
        <v/>
      </c>
      <c r="CJ49" s="1218"/>
      <c r="CK49" s="1218"/>
      <c r="CL49" s="1218"/>
      <c r="CM49" s="1218"/>
      <c r="CN49" s="1392" t="str">
        <f>IF(作業２!E32="","",作業２!E32)</f>
        <v/>
      </c>
      <c r="CO49" s="1392"/>
      <c r="CP49" s="1392"/>
      <c r="CQ49" s="1392"/>
      <c r="CR49" s="1393"/>
    </row>
    <row r="50" spans="4:96" ht="6.75" customHeight="1">
      <c r="D50" s="762"/>
      <c r="E50" s="763"/>
      <c r="F50" s="763"/>
      <c r="G50" s="763"/>
      <c r="H50" s="763"/>
      <c r="I50" s="763"/>
      <c r="J50" s="763"/>
      <c r="K50" s="764"/>
      <c r="L50" s="1206"/>
      <c r="M50" s="1207"/>
      <c r="N50" s="1207"/>
      <c r="O50" s="1207"/>
      <c r="P50" s="1207"/>
      <c r="Q50" s="1207"/>
      <c r="R50" s="1207"/>
      <c r="S50" s="1207"/>
      <c r="T50" s="1207"/>
      <c r="U50" s="1207"/>
      <c r="V50" s="1207"/>
      <c r="W50" s="1207"/>
      <c r="X50" s="1207"/>
      <c r="Y50" s="1207"/>
      <c r="Z50" s="1207"/>
      <c r="AA50" s="1207"/>
      <c r="AB50" s="1207"/>
      <c r="AC50" s="1207"/>
      <c r="AD50" s="1207"/>
      <c r="AE50" s="1207"/>
      <c r="AF50" s="1207"/>
      <c r="AG50" s="1207"/>
      <c r="AH50" s="1207"/>
      <c r="AI50" s="1207"/>
      <c r="AJ50" s="1207"/>
      <c r="AK50" s="1207"/>
      <c r="AL50" s="1207"/>
      <c r="AM50" s="1207"/>
      <c r="AN50" s="1207"/>
      <c r="AO50" s="1207"/>
      <c r="AP50" s="1207"/>
      <c r="AQ50" s="1207"/>
      <c r="AR50" s="1207"/>
      <c r="AS50" s="1207"/>
      <c r="AT50" s="1207"/>
      <c r="AU50" s="1207"/>
      <c r="AV50" s="1207"/>
      <c r="AW50" s="1207"/>
      <c r="AX50" s="1207"/>
      <c r="AY50" s="1207"/>
      <c r="AZ50" s="1207"/>
      <c r="BA50" s="1207"/>
      <c r="BB50" s="1207"/>
      <c r="BC50" s="1207"/>
      <c r="BD50" s="1207"/>
      <c r="BE50" s="1207"/>
      <c r="BF50" s="1207"/>
      <c r="BG50" s="1207"/>
      <c r="BH50" s="1207"/>
      <c r="BI50" s="1207"/>
      <c r="BJ50" s="1207"/>
      <c r="BK50" s="1208"/>
      <c r="BL50" s="1209"/>
      <c r="BM50" s="1209"/>
      <c r="BN50" s="1209"/>
      <c r="BO50" s="1209"/>
      <c r="BP50" s="1209"/>
      <c r="BQ50" s="1209"/>
      <c r="BR50" s="1210"/>
      <c r="BS50" s="1002"/>
      <c r="BT50" s="1002"/>
      <c r="BU50" s="1002"/>
      <c r="BV50" s="1002"/>
      <c r="BW50" s="1002"/>
      <c r="BX50" s="1002"/>
      <c r="BY50" s="1003"/>
      <c r="BZ50" s="1214"/>
      <c r="CA50" s="1215"/>
      <c r="CB50" s="1215"/>
      <c r="CC50" s="1215"/>
      <c r="CD50" s="1218"/>
      <c r="CE50" s="1218"/>
      <c r="CF50" s="1218"/>
      <c r="CG50" s="1218"/>
      <c r="CH50" s="1218"/>
      <c r="CI50" s="1218"/>
      <c r="CJ50" s="1218"/>
      <c r="CK50" s="1218"/>
      <c r="CL50" s="1218"/>
      <c r="CM50" s="1218"/>
      <c r="CN50" s="1392"/>
      <c r="CO50" s="1392"/>
      <c r="CP50" s="1392"/>
      <c r="CQ50" s="1392"/>
      <c r="CR50" s="1393"/>
    </row>
    <row r="51" spans="4:96" ht="6.75" customHeight="1">
      <c r="D51" s="762"/>
      <c r="E51" s="763"/>
      <c r="F51" s="763"/>
      <c r="G51" s="763"/>
      <c r="H51" s="763"/>
      <c r="I51" s="763"/>
      <c r="J51" s="763"/>
      <c r="K51" s="764"/>
      <c r="L51" s="1206"/>
      <c r="M51" s="1207"/>
      <c r="N51" s="1207"/>
      <c r="O51" s="1207"/>
      <c r="P51" s="1207"/>
      <c r="Q51" s="1207"/>
      <c r="R51" s="1207"/>
      <c r="S51" s="1207"/>
      <c r="T51" s="1207"/>
      <c r="U51" s="1207"/>
      <c r="V51" s="1207"/>
      <c r="W51" s="1207"/>
      <c r="X51" s="1207"/>
      <c r="Y51" s="1207"/>
      <c r="Z51" s="1207"/>
      <c r="AA51" s="1207"/>
      <c r="AB51" s="1207"/>
      <c r="AC51" s="1207"/>
      <c r="AD51" s="1207"/>
      <c r="AE51" s="1207"/>
      <c r="AF51" s="1207"/>
      <c r="AG51" s="1207"/>
      <c r="AH51" s="1207"/>
      <c r="AI51" s="1207"/>
      <c r="AJ51" s="1207"/>
      <c r="AK51" s="1207"/>
      <c r="AL51" s="1207"/>
      <c r="AM51" s="1207"/>
      <c r="AN51" s="1207"/>
      <c r="AO51" s="1207"/>
      <c r="AP51" s="1207"/>
      <c r="AQ51" s="1207"/>
      <c r="AR51" s="1207"/>
      <c r="AS51" s="1207"/>
      <c r="AT51" s="1207"/>
      <c r="AU51" s="1207"/>
      <c r="AV51" s="1207"/>
      <c r="AW51" s="1207"/>
      <c r="AX51" s="1207"/>
      <c r="AY51" s="1207"/>
      <c r="AZ51" s="1207"/>
      <c r="BA51" s="1207"/>
      <c r="BB51" s="1207"/>
      <c r="BC51" s="1207"/>
      <c r="BD51" s="1207"/>
      <c r="BE51" s="1207"/>
      <c r="BF51" s="1207"/>
      <c r="BG51" s="1207"/>
      <c r="BH51" s="1207"/>
      <c r="BI51" s="1207"/>
      <c r="BJ51" s="1207"/>
      <c r="BK51" s="1208"/>
      <c r="BL51" s="1209"/>
      <c r="BM51" s="1209"/>
      <c r="BN51" s="1209"/>
      <c r="BO51" s="1209"/>
      <c r="BP51" s="1209"/>
      <c r="BQ51" s="1209"/>
      <c r="BR51" s="1210"/>
      <c r="BS51" s="1002"/>
      <c r="BT51" s="1002"/>
      <c r="BU51" s="1002"/>
      <c r="BV51" s="1002"/>
      <c r="BW51" s="1002"/>
      <c r="BX51" s="1002"/>
      <c r="BY51" s="1003"/>
      <c r="BZ51" s="1214"/>
      <c r="CA51" s="1215"/>
      <c r="CB51" s="1215"/>
      <c r="CC51" s="1215"/>
      <c r="CD51" s="1218"/>
      <c r="CE51" s="1218"/>
      <c r="CF51" s="1218"/>
      <c r="CG51" s="1218"/>
      <c r="CH51" s="1218"/>
      <c r="CI51" s="1218"/>
      <c r="CJ51" s="1218"/>
      <c r="CK51" s="1218"/>
      <c r="CL51" s="1218"/>
      <c r="CM51" s="1218"/>
      <c r="CN51" s="1392"/>
      <c r="CO51" s="1392"/>
      <c r="CP51" s="1392"/>
      <c r="CQ51" s="1392"/>
      <c r="CR51" s="1393"/>
    </row>
    <row r="52" spans="4:96" ht="6.75" customHeight="1">
      <c r="D52" s="762"/>
      <c r="E52" s="763"/>
      <c r="F52" s="763"/>
      <c r="G52" s="763"/>
      <c r="H52" s="763"/>
      <c r="I52" s="763"/>
      <c r="J52" s="763"/>
      <c r="K52" s="764"/>
      <c r="L52" s="1206"/>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07"/>
      <c r="AL52" s="1207"/>
      <c r="AM52" s="1207"/>
      <c r="AN52" s="1207"/>
      <c r="AO52" s="1207"/>
      <c r="AP52" s="1207"/>
      <c r="AQ52" s="1207"/>
      <c r="AR52" s="1207"/>
      <c r="AS52" s="1207"/>
      <c r="AT52" s="1207"/>
      <c r="AU52" s="1207"/>
      <c r="AV52" s="1207"/>
      <c r="AW52" s="1207"/>
      <c r="AX52" s="1207"/>
      <c r="AY52" s="1207"/>
      <c r="AZ52" s="1207"/>
      <c r="BA52" s="1207"/>
      <c r="BB52" s="1207"/>
      <c r="BC52" s="1207"/>
      <c r="BD52" s="1207"/>
      <c r="BE52" s="1207"/>
      <c r="BF52" s="1207"/>
      <c r="BG52" s="1207"/>
      <c r="BH52" s="1207"/>
      <c r="BI52" s="1207"/>
      <c r="BJ52" s="1207"/>
      <c r="BK52" s="1211"/>
      <c r="BL52" s="1212"/>
      <c r="BM52" s="1212"/>
      <c r="BN52" s="1212"/>
      <c r="BO52" s="1212"/>
      <c r="BP52" s="1212"/>
      <c r="BQ52" s="1212"/>
      <c r="BR52" s="1213"/>
      <c r="BS52" s="1002"/>
      <c r="BT52" s="1002"/>
      <c r="BU52" s="1002"/>
      <c r="BV52" s="1002"/>
      <c r="BW52" s="1002"/>
      <c r="BX52" s="1002"/>
      <c r="BY52" s="1003"/>
      <c r="BZ52" s="1216"/>
      <c r="CA52" s="1217"/>
      <c r="CB52" s="1217"/>
      <c r="CC52" s="1217"/>
      <c r="CD52" s="1219"/>
      <c r="CE52" s="1219"/>
      <c r="CF52" s="1219"/>
      <c r="CG52" s="1219"/>
      <c r="CH52" s="1219"/>
      <c r="CI52" s="1219"/>
      <c r="CJ52" s="1219"/>
      <c r="CK52" s="1219"/>
      <c r="CL52" s="1219"/>
      <c r="CM52" s="1219"/>
      <c r="CN52" s="1394"/>
      <c r="CO52" s="1394"/>
      <c r="CP52" s="1394"/>
      <c r="CQ52" s="1394"/>
      <c r="CR52" s="1395"/>
    </row>
    <row r="53" spans="4:96" ht="18.75" customHeight="1">
      <c r="D53" s="762"/>
      <c r="E53" s="763"/>
      <c r="F53" s="763"/>
      <c r="G53" s="763"/>
      <c r="H53" s="763"/>
      <c r="I53" s="763"/>
      <c r="J53" s="763"/>
      <c r="K53" s="764"/>
      <c r="L53" s="1206"/>
      <c r="M53" s="1207"/>
      <c r="N53" s="1207"/>
      <c r="O53" s="1207"/>
      <c r="P53" s="1207"/>
      <c r="Q53" s="1207"/>
      <c r="R53" s="1207"/>
      <c r="S53" s="1207"/>
      <c r="T53" s="1207"/>
      <c r="U53" s="1207"/>
      <c r="V53" s="1207"/>
      <c r="W53" s="1207"/>
      <c r="X53" s="1207"/>
      <c r="Y53" s="1207"/>
      <c r="Z53" s="1207"/>
      <c r="AA53" s="1207"/>
      <c r="AB53" s="1207"/>
      <c r="AC53" s="1207"/>
      <c r="AD53" s="1207"/>
      <c r="AE53" s="1207"/>
      <c r="AF53" s="1207"/>
      <c r="AG53" s="1207"/>
      <c r="AH53" s="1207"/>
      <c r="AI53" s="1207"/>
      <c r="AJ53" s="1207"/>
      <c r="AK53" s="1207"/>
      <c r="AL53" s="1207"/>
      <c r="AM53" s="1207"/>
      <c r="AN53" s="1207"/>
      <c r="AO53" s="1207"/>
      <c r="AP53" s="1207"/>
      <c r="AQ53" s="1207"/>
      <c r="AR53" s="1207"/>
      <c r="AS53" s="1207"/>
      <c r="AT53" s="1207"/>
      <c r="AU53" s="1207"/>
      <c r="AV53" s="1207"/>
      <c r="AW53" s="1207"/>
      <c r="AX53" s="1207"/>
      <c r="AY53" s="1207"/>
      <c r="AZ53" s="1207"/>
      <c r="BA53" s="1207"/>
      <c r="BB53" s="1207"/>
      <c r="BC53" s="1207"/>
      <c r="BD53" s="1207"/>
      <c r="BE53" s="1207"/>
      <c r="BF53" s="1207"/>
      <c r="BG53" s="1207"/>
      <c r="BH53" s="1207"/>
      <c r="BI53" s="1207"/>
      <c r="BJ53" s="1207"/>
      <c r="BK53" s="1396" t="s">
        <v>471</v>
      </c>
      <c r="BL53" s="1397"/>
      <c r="BM53" s="1397"/>
      <c r="BN53" s="1397"/>
      <c r="BO53" s="1397"/>
      <c r="BP53" s="1397"/>
      <c r="BQ53" s="1397"/>
      <c r="BR53" s="1398"/>
      <c r="BS53" s="1002"/>
      <c r="BT53" s="1002"/>
      <c r="BU53" s="1002"/>
      <c r="BV53" s="1002"/>
      <c r="BW53" s="1002"/>
      <c r="BX53" s="1002"/>
      <c r="BY53" s="1003"/>
      <c r="BZ53" s="1188" t="str">
        <f>CONCATENATE(作業２!D72,"　",作業２!D73,"　",作業２!D74,"　",作業２!D75,"　",作業２!D76,"　",作業２!D77,"　",作業２!D78)</f>
        <v>1.明治　2.大正　3.昭和　4.平成　5.令和　　</v>
      </c>
      <c r="CA53" s="1189"/>
      <c r="CB53" s="1189"/>
      <c r="CC53" s="1189"/>
      <c r="CD53" s="1189"/>
      <c r="CE53" s="1189"/>
      <c r="CF53" s="1189"/>
      <c r="CG53" s="1189"/>
      <c r="CH53" s="1189"/>
      <c r="CI53" s="1189"/>
      <c r="CJ53" s="1189"/>
      <c r="CK53" s="1189"/>
      <c r="CL53" s="1189"/>
      <c r="CM53" s="1189"/>
      <c r="CN53" s="1189"/>
      <c r="CO53" s="1189"/>
      <c r="CP53" s="1189"/>
      <c r="CQ53" s="1189"/>
      <c r="CR53" s="1190"/>
    </row>
    <row r="54" spans="4:96" ht="12" customHeight="1">
      <c r="D54" s="762"/>
      <c r="E54" s="763"/>
      <c r="F54" s="763"/>
      <c r="G54" s="763"/>
      <c r="H54" s="763"/>
      <c r="I54" s="763"/>
      <c r="J54" s="763"/>
      <c r="K54" s="764"/>
      <c r="L54" s="1206"/>
      <c r="M54" s="1207"/>
      <c r="N54" s="1207"/>
      <c r="O54" s="1207"/>
      <c r="P54" s="1207"/>
      <c r="Q54" s="1207"/>
      <c r="R54" s="1207"/>
      <c r="S54" s="1207"/>
      <c r="T54" s="1207"/>
      <c r="U54" s="1207"/>
      <c r="V54" s="1207"/>
      <c r="W54" s="1207"/>
      <c r="X54" s="1207"/>
      <c r="Y54" s="1207"/>
      <c r="Z54" s="1207"/>
      <c r="AA54" s="1207"/>
      <c r="AB54" s="1207"/>
      <c r="AC54" s="1207"/>
      <c r="AD54" s="1207"/>
      <c r="AE54" s="1207"/>
      <c r="AF54" s="1207"/>
      <c r="AG54" s="1207"/>
      <c r="AH54" s="1207"/>
      <c r="AI54" s="1207"/>
      <c r="AJ54" s="1207"/>
      <c r="AK54" s="1207"/>
      <c r="AL54" s="1207"/>
      <c r="AM54" s="1207"/>
      <c r="AN54" s="1207"/>
      <c r="AO54" s="1207"/>
      <c r="AP54" s="1207"/>
      <c r="AQ54" s="1207"/>
      <c r="AR54" s="1207"/>
      <c r="AS54" s="1207"/>
      <c r="AT54" s="1207"/>
      <c r="AU54" s="1207"/>
      <c r="AV54" s="1207"/>
      <c r="AW54" s="1207"/>
      <c r="AX54" s="1207"/>
      <c r="AY54" s="1207"/>
      <c r="AZ54" s="1207"/>
      <c r="BA54" s="1207"/>
      <c r="BB54" s="1207"/>
      <c r="BC54" s="1207"/>
      <c r="BD54" s="1207"/>
      <c r="BE54" s="1207"/>
      <c r="BF54" s="1207"/>
      <c r="BG54" s="1207"/>
      <c r="BH54" s="1207"/>
      <c r="BI54" s="1207"/>
      <c r="BJ54" s="1207"/>
      <c r="BK54" s="1399"/>
      <c r="BL54" s="1400"/>
      <c r="BM54" s="1400"/>
      <c r="BN54" s="1400"/>
      <c r="BO54" s="1400"/>
      <c r="BP54" s="1400"/>
      <c r="BQ54" s="1400"/>
      <c r="BR54" s="1401"/>
      <c r="BS54" s="1005"/>
      <c r="BT54" s="1005"/>
      <c r="BU54" s="1005"/>
      <c r="BV54" s="1005"/>
      <c r="BW54" s="1005"/>
      <c r="BX54" s="1005"/>
      <c r="BY54" s="1006"/>
      <c r="BZ54" s="1191"/>
      <c r="CA54" s="1192"/>
      <c r="CB54" s="1192"/>
      <c r="CC54" s="1192"/>
      <c r="CD54" s="1192"/>
      <c r="CE54" s="1192"/>
      <c r="CF54" s="1192"/>
      <c r="CG54" s="1192"/>
      <c r="CH54" s="1192"/>
      <c r="CI54" s="1192"/>
      <c r="CJ54" s="1192"/>
      <c r="CK54" s="1192"/>
      <c r="CL54" s="1192"/>
      <c r="CM54" s="1192"/>
      <c r="CN54" s="1192"/>
      <c r="CO54" s="1192"/>
      <c r="CP54" s="1192"/>
      <c r="CQ54" s="1192"/>
      <c r="CR54" s="1193"/>
    </row>
    <row r="55" spans="4:96" ht="9.75" customHeight="1">
      <c r="D55" s="756" t="s">
        <v>27</v>
      </c>
      <c r="E55" s="1186"/>
      <c r="F55" s="1186"/>
      <c r="G55" s="1186"/>
      <c r="H55" s="1186"/>
      <c r="I55" s="1186"/>
      <c r="J55" s="1186"/>
      <c r="K55" s="1187"/>
      <c r="L55" s="1154" t="s">
        <v>14</v>
      </c>
      <c r="M55" s="1154"/>
      <c r="N55" s="1154"/>
      <c r="O55" s="1154"/>
      <c r="P55" s="1154"/>
      <c r="Q55" s="1154"/>
      <c r="R55" s="1154"/>
      <c r="S55" s="1154"/>
      <c r="T55" s="1154"/>
      <c r="U55" s="1155"/>
      <c r="V55" s="757" t="s">
        <v>15</v>
      </c>
      <c r="W55" s="757"/>
      <c r="X55" s="757"/>
      <c r="Y55" s="757"/>
      <c r="Z55" s="757"/>
      <c r="AA55" s="757"/>
      <c r="AB55" s="757"/>
      <c r="AC55" s="757"/>
      <c r="AD55" s="757"/>
      <c r="AE55" s="758"/>
      <c r="AF55" s="1158" t="s">
        <v>16</v>
      </c>
      <c r="AG55" s="757"/>
      <c r="AH55" s="757"/>
      <c r="AI55" s="757"/>
      <c r="AJ55" s="757"/>
      <c r="AK55" s="757"/>
      <c r="AL55" s="757"/>
      <c r="AM55" s="757"/>
      <c r="AN55" s="757"/>
      <c r="AO55" s="1159" t="s">
        <v>17</v>
      </c>
      <c r="AP55" s="1154"/>
      <c r="AQ55" s="1154"/>
      <c r="AR55" s="1154"/>
      <c r="AS55" s="1154"/>
      <c r="AT55" s="1154"/>
      <c r="AU55" s="1154"/>
      <c r="AV55" s="1154"/>
      <c r="AW55" s="1154"/>
      <c r="AX55" s="1155"/>
      <c r="AY55" s="757" t="s">
        <v>18</v>
      </c>
      <c r="AZ55" s="757"/>
      <c r="BA55" s="757"/>
      <c r="BB55" s="757"/>
      <c r="BC55" s="757"/>
      <c r="BD55" s="757"/>
      <c r="BE55" s="757"/>
      <c r="BF55" s="757"/>
      <c r="BG55" s="757"/>
      <c r="BH55" s="757"/>
      <c r="BI55" s="1159" t="s">
        <v>26</v>
      </c>
      <c r="BJ55" s="1154"/>
      <c r="BK55" s="1154"/>
      <c r="BL55" s="1154"/>
      <c r="BM55" s="1154"/>
      <c r="BN55" s="1154"/>
      <c r="BO55" s="1154"/>
      <c r="BP55" s="1154"/>
      <c r="BQ55" s="1154"/>
      <c r="BR55" s="1155"/>
      <c r="BS55" s="1186" t="s">
        <v>461</v>
      </c>
      <c r="BT55" s="757"/>
      <c r="BU55" s="757"/>
      <c r="BV55" s="757"/>
      <c r="BW55" s="757"/>
      <c r="BX55" s="757"/>
      <c r="BY55" s="758"/>
      <c r="BZ55" s="1194"/>
      <c r="CA55" s="1195"/>
      <c r="CB55" s="1195"/>
      <c r="CC55" s="1195"/>
      <c r="CD55" s="1195"/>
      <c r="CE55" s="1195"/>
      <c r="CF55" s="1195"/>
      <c r="CG55" s="1200" t="s">
        <v>24</v>
      </c>
      <c r="CH55" s="1200"/>
      <c r="CI55" s="1200"/>
      <c r="CJ55" s="1195"/>
      <c r="CK55" s="1195"/>
      <c r="CL55" s="1195"/>
      <c r="CM55" s="1195"/>
      <c r="CN55" s="1195"/>
      <c r="CO55" s="1195"/>
      <c r="CP55" s="1195"/>
      <c r="CQ55" s="1195"/>
      <c r="CR55" s="1202"/>
    </row>
    <row r="56" spans="4:96" ht="9.75" customHeight="1">
      <c r="D56" s="916"/>
      <c r="E56" s="1002"/>
      <c r="F56" s="1002"/>
      <c r="G56" s="1002"/>
      <c r="H56" s="1002"/>
      <c r="I56" s="1002"/>
      <c r="J56" s="1002"/>
      <c r="K56" s="1003"/>
      <c r="L56" s="1156"/>
      <c r="M56" s="1156"/>
      <c r="N56" s="1156"/>
      <c r="O56" s="1156"/>
      <c r="P56" s="1156"/>
      <c r="Q56" s="1156"/>
      <c r="R56" s="1156"/>
      <c r="S56" s="1156"/>
      <c r="T56" s="1156"/>
      <c r="U56" s="1157"/>
      <c r="V56" s="1033"/>
      <c r="W56" s="1033"/>
      <c r="X56" s="1033"/>
      <c r="Y56" s="1033"/>
      <c r="Z56" s="1033"/>
      <c r="AA56" s="1033"/>
      <c r="AB56" s="1033"/>
      <c r="AC56" s="1033"/>
      <c r="AD56" s="1033"/>
      <c r="AE56" s="1034"/>
      <c r="AF56" s="1032"/>
      <c r="AG56" s="1033"/>
      <c r="AH56" s="1033"/>
      <c r="AI56" s="1033"/>
      <c r="AJ56" s="1033"/>
      <c r="AK56" s="1033"/>
      <c r="AL56" s="1033"/>
      <c r="AM56" s="1033"/>
      <c r="AN56" s="1033"/>
      <c r="AO56" s="1160"/>
      <c r="AP56" s="1156"/>
      <c r="AQ56" s="1156"/>
      <c r="AR56" s="1156"/>
      <c r="AS56" s="1156"/>
      <c r="AT56" s="1156"/>
      <c r="AU56" s="1156"/>
      <c r="AV56" s="1156"/>
      <c r="AW56" s="1156"/>
      <c r="AX56" s="1157"/>
      <c r="AY56" s="1033"/>
      <c r="AZ56" s="1033"/>
      <c r="BA56" s="1033"/>
      <c r="BB56" s="1033"/>
      <c r="BC56" s="1033"/>
      <c r="BD56" s="1033"/>
      <c r="BE56" s="1033"/>
      <c r="BF56" s="1033"/>
      <c r="BG56" s="1033"/>
      <c r="BH56" s="1033"/>
      <c r="BI56" s="1160"/>
      <c r="BJ56" s="1156"/>
      <c r="BK56" s="1156"/>
      <c r="BL56" s="1156"/>
      <c r="BM56" s="1156"/>
      <c r="BN56" s="1156"/>
      <c r="BO56" s="1156"/>
      <c r="BP56" s="1156"/>
      <c r="BQ56" s="1156"/>
      <c r="BR56" s="1157"/>
      <c r="BS56" s="763"/>
      <c r="BT56" s="763"/>
      <c r="BU56" s="763"/>
      <c r="BV56" s="763"/>
      <c r="BW56" s="763"/>
      <c r="BX56" s="763"/>
      <c r="BY56" s="764"/>
      <c r="BZ56" s="1196"/>
      <c r="CA56" s="1197"/>
      <c r="CB56" s="1197"/>
      <c r="CC56" s="1197"/>
      <c r="CD56" s="1197"/>
      <c r="CE56" s="1197"/>
      <c r="CF56" s="1197"/>
      <c r="CG56" s="1036"/>
      <c r="CH56" s="1036"/>
      <c r="CI56" s="1036"/>
      <c r="CJ56" s="1197"/>
      <c r="CK56" s="1197"/>
      <c r="CL56" s="1197"/>
      <c r="CM56" s="1197"/>
      <c r="CN56" s="1197"/>
      <c r="CO56" s="1197"/>
      <c r="CP56" s="1197"/>
      <c r="CQ56" s="1197"/>
      <c r="CR56" s="1203"/>
    </row>
    <row r="57" spans="4:96" ht="9.75" customHeight="1">
      <c r="D57" s="916"/>
      <c r="E57" s="1002"/>
      <c r="F57" s="1002"/>
      <c r="G57" s="1002"/>
      <c r="H57" s="1002"/>
      <c r="I57" s="1002"/>
      <c r="J57" s="1002"/>
      <c r="K57" s="1003"/>
      <c r="L57" s="1391" t="str">
        <f>IF(作業２!E55=1,"",IF(作業２!E23="","",IF(作業２!E23=0,"0",作業２!E23)))</f>
        <v/>
      </c>
      <c r="M57" s="1149"/>
      <c r="N57" s="1149"/>
      <c r="O57" s="1149"/>
      <c r="P57" s="1149"/>
      <c r="Q57" s="1149"/>
      <c r="R57" s="1149"/>
      <c r="S57" s="1149"/>
      <c r="T57" s="1161" t="s">
        <v>45</v>
      </c>
      <c r="U57" s="1165"/>
      <c r="V57" s="1391" t="str">
        <f>IF(作業２!E55=1,"",IF(作業２!E24="","",IF(作業２!E24=0,"0",作業２!E24)))</f>
        <v/>
      </c>
      <c r="W57" s="1149"/>
      <c r="X57" s="1149"/>
      <c r="Y57" s="1149"/>
      <c r="Z57" s="1149"/>
      <c r="AA57" s="1149"/>
      <c r="AB57" s="1149"/>
      <c r="AC57" s="1149"/>
      <c r="AD57" s="1161" t="s">
        <v>45</v>
      </c>
      <c r="AE57" s="1165"/>
      <c r="AF57" s="1148" t="str">
        <f>IF(作業２!E55=1,"",IF(作業２!E25="","",IF(作業２!E25=0,"0",作業２!E25)))</f>
        <v/>
      </c>
      <c r="AG57" s="1149"/>
      <c r="AH57" s="1149"/>
      <c r="AI57" s="1149"/>
      <c r="AJ57" s="1149"/>
      <c r="AK57" s="1149"/>
      <c r="AL57" s="1149"/>
      <c r="AM57" s="1161" t="s">
        <v>45</v>
      </c>
      <c r="AN57" s="1162"/>
      <c r="AO57" s="1148" t="str">
        <f>IF(作業２!E55=1,"",IF(作業２!E26="","",IF(作業２!E26=0,"0",作業２!E26)))</f>
        <v/>
      </c>
      <c r="AP57" s="1149"/>
      <c r="AQ57" s="1149"/>
      <c r="AR57" s="1149"/>
      <c r="AS57" s="1149"/>
      <c r="AT57" s="1149"/>
      <c r="AU57" s="1149"/>
      <c r="AV57" s="1149"/>
      <c r="AW57" s="1161" t="s">
        <v>45</v>
      </c>
      <c r="AX57" s="1165"/>
      <c r="AY57" s="1168" t="str">
        <f>IF(作業２!E55=1,"",IF(作業２!E53=1,IF(作業２!E27="","",IF(作業２!E27=0,"0",作業２!E27)),""))</f>
        <v/>
      </c>
      <c r="AZ57" s="1168"/>
      <c r="BA57" s="1168"/>
      <c r="BB57" s="1168"/>
      <c r="BC57" s="1168"/>
      <c r="BD57" s="1168"/>
      <c r="BE57" s="1171" t="s">
        <v>60</v>
      </c>
      <c r="BF57" s="1171"/>
      <c r="BG57" s="1171"/>
      <c r="BH57" s="1171"/>
      <c r="BI57" s="1148" t="str">
        <f>IF(作業２!E55=1,"",IF(作業２!E28="","",IF(作業２!E28=0,"0",作業２!E28)))</f>
        <v/>
      </c>
      <c r="BJ57" s="1149"/>
      <c r="BK57" s="1149"/>
      <c r="BL57" s="1149"/>
      <c r="BM57" s="1149"/>
      <c r="BN57" s="1149"/>
      <c r="BO57" s="1149"/>
      <c r="BP57" s="1149"/>
      <c r="BQ57" s="1161" t="s">
        <v>45</v>
      </c>
      <c r="BR57" s="1165"/>
      <c r="BS57" s="763"/>
      <c r="BT57" s="763"/>
      <c r="BU57" s="763"/>
      <c r="BV57" s="763"/>
      <c r="BW57" s="763"/>
      <c r="BX57" s="763"/>
      <c r="BY57" s="764"/>
      <c r="BZ57" s="1196"/>
      <c r="CA57" s="1197"/>
      <c r="CB57" s="1197"/>
      <c r="CC57" s="1197"/>
      <c r="CD57" s="1197"/>
      <c r="CE57" s="1197"/>
      <c r="CF57" s="1197"/>
      <c r="CG57" s="1036"/>
      <c r="CH57" s="1036"/>
      <c r="CI57" s="1036"/>
      <c r="CJ57" s="1197"/>
      <c r="CK57" s="1197"/>
      <c r="CL57" s="1197"/>
      <c r="CM57" s="1197"/>
      <c r="CN57" s="1197"/>
      <c r="CO57" s="1197"/>
      <c r="CP57" s="1197"/>
      <c r="CQ57" s="1197"/>
      <c r="CR57" s="1203"/>
    </row>
    <row r="58" spans="4:96" ht="9.75" customHeight="1">
      <c r="D58" s="916"/>
      <c r="E58" s="1002"/>
      <c r="F58" s="1002"/>
      <c r="G58" s="1002"/>
      <c r="H58" s="1002"/>
      <c r="I58" s="1002"/>
      <c r="J58" s="1002"/>
      <c r="K58" s="1003"/>
      <c r="L58" s="1151"/>
      <c r="M58" s="1151"/>
      <c r="N58" s="1151"/>
      <c r="O58" s="1151"/>
      <c r="P58" s="1151"/>
      <c r="Q58" s="1151"/>
      <c r="R58" s="1151"/>
      <c r="S58" s="1151"/>
      <c r="T58" s="1163"/>
      <c r="U58" s="1166"/>
      <c r="V58" s="1151"/>
      <c r="W58" s="1151"/>
      <c r="X58" s="1151"/>
      <c r="Y58" s="1151"/>
      <c r="Z58" s="1151"/>
      <c r="AA58" s="1151"/>
      <c r="AB58" s="1151"/>
      <c r="AC58" s="1151"/>
      <c r="AD58" s="1163"/>
      <c r="AE58" s="1166"/>
      <c r="AF58" s="1150"/>
      <c r="AG58" s="1151"/>
      <c r="AH58" s="1151"/>
      <c r="AI58" s="1151"/>
      <c r="AJ58" s="1151"/>
      <c r="AK58" s="1151"/>
      <c r="AL58" s="1151"/>
      <c r="AM58" s="1163"/>
      <c r="AN58" s="1163"/>
      <c r="AO58" s="1150"/>
      <c r="AP58" s="1151"/>
      <c r="AQ58" s="1151"/>
      <c r="AR58" s="1151"/>
      <c r="AS58" s="1151"/>
      <c r="AT58" s="1151"/>
      <c r="AU58" s="1151"/>
      <c r="AV58" s="1151"/>
      <c r="AW58" s="1163"/>
      <c r="AX58" s="1166"/>
      <c r="AY58" s="1169"/>
      <c r="AZ58" s="1169"/>
      <c r="BA58" s="1169"/>
      <c r="BB58" s="1169"/>
      <c r="BC58" s="1169"/>
      <c r="BD58" s="1169"/>
      <c r="BE58" s="1172"/>
      <c r="BF58" s="1172"/>
      <c r="BG58" s="1172"/>
      <c r="BH58" s="1172"/>
      <c r="BI58" s="1150"/>
      <c r="BJ58" s="1151"/>
      <c r="BK58" s="1151"/>
      <c r="BL58" s="1151"/>
      <c r="BM58" s="1151"/>
      <c r="BN58" s="1151"/>
      <c r="BO58" s="1151"/>
      <c r="BP58" s="1151"/>
      <c r="BQ58" s="1163"/>
      <c r="BR58" s="1166"/>
      <c r="BS58" s="763"/>
      <c r="BT58" s="763"/>
      <c r="BU58" s="763"/>
      <c r="BV58" s="763"/>
      <c r="BW58" s="763"/>
      <c r="BX58" s="763"/>
      <c r="BY58" s="764"/>
      <c r="BZ58" s="1196"/>
      <c r="CA58" s="1197"/>
      <c r="CB58" s="1197"/>
      <c r="CC58" s="1197"/>
      <c r="CD58" s="1197"/>
      <c r="CE58" s="1197"/>
      <c r="CF58" s="1197"/>
      <c r="CG58" s="1036"/>
      <c r="CH58" s="1036"/>
      <c r="CI58" s="1036"/>
      <c r="CJ58" s="1197"/>
      <c r="CK58" s="1197"/>
      <c r="CL58" s="1197"/>
      <c r="CM58" s="1197"/>
      <c r="CN58" s="1197"/>
      <c r="CO58" s="1197"/>
      <c r="CP58" s="1197"/>
      <c r="CQ58" s="1197"/>
      <c r="CR58" s="1203"/>
    </row>
    <row r="59" spans="4:96" ht="9.75" customHeight="1">
      <c r="D59" s="916"/>
      <c r="E59" s="1002"/>
      <c r="F59" s="1002"/>
      <c r="G59" s="1002"/>
      <c r="H59" s="1002"/>
      <c r="I59" s="1002"/>
      <c r="J59" s="1002"/>
      <c r="K59" s="1003"/>
      <c r="L59" s="1151"/>
      <c r="M59" s="1151"/>
      <c r="N59" s="1151"/>
      <c r="O59" s="1151"/>
      <c r="P59" s="1151"/>
      <c r="Q59" s="1151"/>
      <c r="R59" s="1151"/>
      <c r="S59" s="1151"/>
      <c r="T59" s="1163"/>
      <c r="U59" s="1166"/>
      <c r="V59" s="1151"/>
      <c r="W59" s="1151"/>
      <c r="X59" s="1151"/>
      <c r="Y59" s="1151"/>
      <c r="Z59" s="1151"/>
      <c r="AA59" s="1151"/>
      <c r="AB59" s="1151"/>
      <c r="AC59" s="1151"/>
      <c r="AD59" s="1163"/>
      <c r="AE59" s="1166"/>
      <c r="AF59" s="1150"/>
      <c r="AG59" s="1151"/>
      <c r="AH59" s="1151"/>
      <c r="AI59" s="1151"/>
      <c r="AJ59" s="1151"/>
      <c r="AK59" s="1151"/>
      <c r="AL59" s="1151"/>
      <c r="AM59" s="1163"/>
      <c r="AN59" s="1163"/>
      <c r="AO59" s="1150"/>
      <c r="AP59" s="1151"/>
      <c r="AQ59" s="1151"/>
      <c r="AR59" s="1151"/>
      <c r="AS59" s="1151"/>
      <c r="AT59" s="1151"/>
      <c r="AU59" s="1151"/>
      <c r="AV59" s="1151"/>
      <c r="AW59" s="1163"/>
      <c r="AX59" s="1166"/>
      <c r="AY59" s="1169"/>
      <c r="AZ59" s="1169"/>
      <c r="BA59" s="1169"/>
      <c r="BB59" s="1169"/>
      <c r="BC59" s="1169"/>
      <c r="BD59" s="1169"/>
      <c r="BE59" s="1172"/>
      <c r="BF59" s="1172"/>
      <c r="BG59" s="1172"/>
      <c r="BH59" s="1172"/>
      <c r="BI59" s="1150"/>
      <c r="BJ59" s="1151"/>
      <c r="BK59" s="1151"/>
      <c r="BL59" s="1151"/>
      <c r="BM59" s="1151"/>
      <c r="BN59" s="1151"/>
      <c r="BO59" s="1151"/>
      <c r="BP59" s="1151"/>
      <c r="BQ59" s="1163"/>
      <c r="BR59" s="1166"/>
      <c r="BS59" s="763"/>
      <c r="BT59" s="763"/>
      <c r="BU59" s="763"/>
      <c r="BV59" s="763"/>
      <c r="BW59" s="763"/>
      <c r="BX59" s="763"/>
      <c r="BY59" s="764"/>
      <c r="BZ59" s="1196"/>
      <c r="CA59" s="1197"/>
      <c r="CB59" s="1197"/>
      <c r="CC59" s="1197"/>
      <c r="CD59" s="1197"/>
      <c r="CE59" s="1197"/>
      <c r="CF59" s="1197"/>
      <c r="CG59" s="1036"/>
      <c r="CH59" s="1036"/>
      <c r="CI59" s="1036"/>
      <c r="CJ59" s="1197"/>
      <c r="CK59" s="1197"/>
      <c r="CL59" s="1197"/>
      <c r="CM59" s="1197"/>
      <c r="CN59" s="1197"/>
      <c r="CO59" s="1197"/>
      <c r="CP59" s="1197"/>
      <c r="CQ59" s="1197"/>
      <c r="CR59" s="1203"/>
    </row>
    <row r="60" spans="4:96" ht="9.75" customHeight="1">
      <c r="D60" s="916"/>
      <c r="E60" s="1002"/>
      <c r="F60" s="1002"/>
      <c r="G60" s="1002"/>
      <c r="H60" s="1002"/>
      <c r="I60" s="1002"/>
      <c r="J60" s="1002"/>
      <c r="K60" s="1003"/>
      <c r="L60" s="1151"/>
      <c r="M60" s="1151"/>
      <c r="N60" s="1151"/>
      <c r="O60" s="1151"/>
      <c r="P60" s="1151"/>
      <c r="Q60" s="1151"/>
      <c r="R60" s="1151"/>
      <c r="S60" s="1151"/>
      <c r="T60" s="1163"/>
      <c r="U60" s="1166"/>
      <c r="V60" s="1151"/>
      <c r="W60" s="1151"/>
      <c r="X60" s="1151"/>
      <c r="Y60" s="1151"/>
      <c r="Z60" s="1151"/>
      <c r="AA60" s="1151"/>
      <c r="AB60" s="1151"/>
      <c r="AC60" s="1151"/>
      <c r="AD60" s="1163"/>
      <c r="AE60" s="1166"/>
      <c r="AF60" s="1150"/>
      <c r="AG60" s="1151"/>
      <c r="AH60" s="1151"/>
      <c r="AI60" s="1151"/>
      <c r="AJ60" s="1151"/>
      <c r="AK60" s="1151"/>
      <c r="AL60" s="1151"/>
      <c r="AM60" s="1163"/>
      <c r="AN60" s="1163"/>
      <c r="AO60" s="1150"/>
      <c r="AP60" s="1151"/>
      <c r="AQ60" s="1151"/>
      <c r="AR60" s="1151"/>
      <c r="AS60" s="1151"/>
      <c r="AT60" s="1151"/>
      <c r="AU60" s="1151"/>
      <c r="AV60" s="1151"/>
      <c r="AW60" s="1163"/>
      <c r="AX60" s="1166"/>
      <c r="AY60" s="1169"/>
      <c r="AZ60" s="1169"/>
      <c r="BA60" s="1169"/>
      <c r="BB60" s="1169"/>
      <c r="BC60" s="1169"/>
      <c r="BD60" s="1169"/>
      <c r="BE60" s="1172"/>
      <c r="BF60" s="1172"/>
      <c r="BG60" s="1172"/>
      <c r="BH60" s="1172"/>
      <c r="BI60" s="1150"/>
      <c r="BJ60" s="1151"/>
      <c r="BK60" s="1151"/>
      <c r="BL60" s="1151"/>
      <c r="BM60" s="1151"/>
      <c r="BN60" s="1151"/>
      <c r="BO60" s="1151"/>
      <c r="BP60" s="1151"/>
      <c r="BQ60" s="1163"/>
      <c r="BR60" s="1166"/>
      <c r="BS60" s="763"/>
      <c r="BT60" s="763"/>
      <c r="BU60" s="763"/>
      <c r="BV60" s="763"/>
      <c r="BW60" s="763"/>
      <c r="BX60" s="763"/>
      <c r="BY60" s="764"/>
      <c r="BZ60" s="1196"/>
      <c r="CA60" s="1197"/>
      <c r="CB60" s="1197"/>
      <c r="CC60" s="1197"/>
      <c r="CD60" s="1197"/>
      <c r="CE60" s="1197"/>
      <c r="CF60" s="1197"/>
      <c r="CG60" s="1036"/>
      <c r="CH60" s="1036"/>
      <c r="CI60" s="1036"/>
      <c r="CJ60" s="1197"/>
      <c r="CK60" s="1197"/>
      <c r="CL60" s="1197"/>
      <c r="CM60" s="1197"/>
      <c r="CN60" s="1197"/>
      <c r="CO60" s="1197"/>
      <c r="CP60" s="1197"/>
      <c r="CQ60" s="1197"/>
      <c r="CR60" s="1203"/>
    </row>
    <row r="61" spans="4:96" ht="9.75" customHeight="1">
      <c r="D61" s="1004"/>
      <c r="E61" s="1005"/>
      <c r="F61" s="1005"/>
      <c r="G61" s="1005"/>
      <c r="H61" s="1005"/>
      <c r="I61" s="1005"/>
      <c r="J61" s="1005"/>
      <c r="K61" s="1006"/>
      <c r="L61" s="1153"/>
      <c r="M61" s="1153"/>
      <c r="N61" s="1153"/>
      <c r="O61" s="1153"/>
      <c r="P61" s="1153"/>
      <c r="Q61" s="1153"/>
      <c r="R61" s="1153"/>
      <c r="S61" s="1153"/>
      <c r="T61" s="1164"/>
      <c r="U61" s="1167"/>
      <c r="V61" s="1153"/>
      <c r="W61" s="1153"/>
      <c r="X61" s="1153"/>
      <c r="Y61" s="1153"/>
      <c r="Z61" s="1153"/>
      <c r="AA61" s="1153"/>
      <c r="AB61" s="1153"/>
      <c r="AC61" s="1153"/>
      <c r="AD61" s="1164"/>
      <c r="AE61" s="1167"/>
      <c r="AF61" s="1152"/>
      <c r="AG61" s="1153"/>
      <c r="AH61" s="1153"/>
      <c r="AI61" s="1153"/>
      <c r="AJ61" s="1153"/>
      <c r="AK61" s="1153"/>
      <c r="AL61" s="1153"/>
      <c r="AM61" s="1164"/>
      <c r="AN61" s="1164"/>
      <c r="AO61" s="1152"/>
      <c r="AP61" s="1153"/>
      <c r="AQ61" s="1153"/>
      <c r="AR61" s="1153"/>
      <c r="AS61" s="1153"/>
      <c r="AT61" s="1153"/>
      <c r="AU61" s="1153"/>
      <c r="AV61" s="1153"/>
      <c r="AW61" s="1164"/>
      <c r="AX61" s="1167"/>
      <c r="AY61" s="1170"/>
      <c r="AZ61" s="1170"/>
      <c r="BA61" s="1170"/>
      <c r="BB61" s="1170"/>
      <c r="BC61" s="1170"/>
      <c r="BD61" s="1170"/>
      <c r="BE61" s="1173"/>
      <c r="BF61" s="1173"/>
      <c r="BG61" s="1173"/>
      <c r="BH61" s="1173"/>
      <c r="BI61" s="1152"/>
      <c r="BJ61" s="1153"/>
      <c r="BK61" s="1153"/>
      <c r="BL61" s="1153"/>
      <c r="BM61" s="1153"/>
      <c r="BN61" s="1153"/>
      <c r="BO61" s="1153"/>
      <c r="BP61" s="1153"/>
      <c r="BQ61" s="1164"/>
      <c r="BR61" s="1167"/>
      <c r="BS61" s="1033"/>
      <c r="BT61" s="1033"/>
      <c r="BU61" s="1033"/>
      <c r="BV61" s="1033"/>
      <c r="BW61" s="1033"/>
      <c r="BX61" s="1033"/>
      <c r="BY61" s="1034"/>
      <c r="BZ61" s="1198"/>
      <c r="CA61" s="1199"/>
      <c r="CB61" s="1199"/>
      <c r="CC61" s="1199"/>
      <c r="CD61" s="1199"/>
      <c r="CE61" s="1199"/>
      <c r="CF61" s="1199"/>
      <c r="CG61" s="1201"/>
      <c r="CH61" s="1201"/>
      <c r="CI61" s="1201"/>
      <c r="CJ61" s="1199"/>
      <c r="CK61" s="1199"/>
      <c r="CL61" s="1199"/>
      <c r="CM61" s="1199"/>
      <c r="CN61" s="1199"/>
      <c r="CO61" s="1199"/>
      <c r="CP61" s="1199"/>
      <c r="CQ61" s="1199"/>
      <c r="CR61" s="1204"/>
    </row>
    <row r="62" spans="4:96" ht="9.75" customHeight="1">
      <c r="D62" s="762" t="s">
        <v>19</v>
      </c>
      <c r="E62" s="763"/>
      <c r="F62" s="763"/>
      <c r="G62" s="763"/>
      <c r="H62" s="763"/>
      <c r="I62" s="763"/>
      <c r="J62" s="763"/>
      <c r="K62" s="764"/>
      <c r="L62" s="1031" t="s">
        <v>20</v>
      </c>
      <c r="M62" s="921"/>
      <c r="N62" s="921"/>
      <c r="O62" s="921"/>
      <c r="P62" s="921"/>
      <c r="Q62" s="921"/>
      <c r="R62" s="921"/>
      <c r="S62" s="921"/>
      <c r="T62" s="921"/>
      <c r="U62" s="921"/>
      <c r="V62" s="921"/>
      <c r="W62" s="921"/>
      <c r="X62" s="921"/>
      <c r="Y62" s="921"/>
      <c r="Z62" s="921"/>
      <c r="AA62" s="1246"/>
      <c r="AB62" s="1031" t="s">
        <v>29</v>
      </c>
      <c r="AC62" s="921"/>
      <c r="AD62" s="921"/>
      <c r="AE62" s="921"/>
      <c r="AF62" s="921"/>
      <c r="AG62" s="921"/>
      <c r="AH62" s="921"/>
      <c r="AI62" s="921"/>
      <c r="AJ62" s="921"/>
      <c r="AK62" s="921"/>
      <c r="AL62" s="921"/>
      <c r="AM62" s="921"/>
      <c r="AN62" s="921"/>
      <c r="AO62" s="921"/>
      <c r="AP62" s="921"/>
      <c r="AQ62" s="921"/>
      <c r="AR62" s="921"/>
      <c r="AS62" s="921"/>
      <c r="AT62" s="921"/>
      <c r="AU62" s="921"/>
      <c r="AV62" s="1246"/>
      <c r="AW62" s="1029" t="s">
        <v>47</v>
      </c>
      <c r="AX62" s="1253"/>
      <c r="AY62" s="1253"/>
      <c r="AZ62" s="1253"/>
      <c r="BA62" s="1253"/>
      <c r="BB62" s="1253"/>
      <c r="BC62" s="1253"/>
      <c r="BD62" s="1253"/>
      <c r="BE62" s="1253"/>
      <c r="BF62" s="1253"/>
      <c r="BG62" s="1253"/>
      <c r="BH62" s="1253"/>
      <c r="BI62" s="1253"/>
      <c r="BJ62" s="1253"/>
      <c r="BK62" s="1253"/>
      <c r="BL62" s="1253"/>
      <c r="BM62" s="1253"/>
      <c r="BN62" s="1253"/>
      <c r="BO62" s="1253"/>
      <c r="BP62" s="1253"/>
      <c r="BQ62" s="1253"/>
      <c r="BR62" s="1254"/>
      <c r="BS62" s="1062" t="s">
        <v>462</v>
      </c>
      <c r="BT62" s="757"/>
      <c r="BU62" s="757"/>
      <c r="BV62" s="757"/>
      <c r="BW62" s="757"/>
      <c r="BX62" s="757"/>
      <c r="BY62" s="758"/>
      <c r="BZ62" s="1146" t="s">
        <v>6</v>
      </c>
      <c r="CA62" s="1147"/>
      <c r="CB62" s="1147"/>
      <c r="CC62" s="1147"/>
      <c r="CD62" s="1147"/>
      <c r="CE62" s="1147" t="s">
        <v>7</v>
      </c>
      <c r="CF62" s="1147"/>
      <c r="CG62" s="1147"/>
      <c r="CH62" s="1147"/>
      <c r="CI62" s="1147"/>
      <c r="CJ62" s="1147"/>
      <c r="CK62" s="1147"/>
      <c r="CL62" s="1147"/>
      <c r="CM62" s="1067"/>
      <c r="CN62" s="1067"/>
      <c r="CO62" s="1067"/>
      <c r="CP62" s="1067"/>
      <c r="CQ62" s="1067"/>
      <c r="CR62" s="1068"/>
    </row>
    <row r="63" spans="4:96" ht="9.75" customHeight="1">
      <c r="D63" s="762"/>
      <c r="E63" s="763"/>
      <c r="F63" s="763"/>
      <c r="G63" s="763"/>
      <c r="H63" s="763"/>
      <c r="I63" s="763"/>
      <c r="J63" s="763"/>
      <c r="K63" s="764"/>
      <c r="L63" s="1250"/>
      <c r="M63" s="1251"/>
      <c r="N63" s="1251"/>
      <c r="O63" s="1251"/>
      <c r="P63" s="1251"/>
      <c r="Q63" s="1251"/>
      <c r="R63" s="1251"/>
      <c r="S63" s="1251"/>
      <c r="T63" s="1251"/>
      <c r="U63" s="1251"/>
      <c r="V63" s="1251"/>
      <c r="W63" s="1251"/>
      <c r="X63" s="1251"/>
      <c r="Y63" s="1251"/>
      <c r="Z63" s="1251"/>
      <c r="AA63" s="1252"/>
      <c r="AB63" s="1250"/>
      <c r="AC63" s="1251"/>
      <c r="AD63" s="1251"/>
      <c r="AE63" s="1251"/>
      <c r="AF63" s="1251"/>
      <c r="AG63" s="1251"/>
      <c r="AH63" s="1251"/>
      <c r="AI63" s="1251"/>
      <c r="AJ63" s="1251"/>
      <c r="AK63" s="1251"/>
      <c r="AL63" s="1251"/>
      <c r="AM63" s="1251"/>
      <c r="AN63" s="1251"/>
      <c r="AO63" s="1251"/>
      <c r="AP63" s="1251"/>
      <c r="AQ63" s="1251"/>
      <c r="AR63" s="1251"/>
      <c r="AS63" s="1251"/>
      <c r="AT63" s="1251"/>
      <c r="AU63" s="1251"/>
      <c r="AV63" s="1252"/>
      <c r="AW63" s="1255"/>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7"/>
      <c r="BS63" s="1031"/>
      <c r="BT63" s="763"/>
      <c r="BU63" s="763"/>
      <c r="BV63" s="763"/>
      <c r="BW63" s="763"/>
      <c r="BX63" s="763"/>
      <c r="BY63" s="764"/>
      <c r="BZ63" s="920"/>
      <c r="CA63" s="921"/>
      <c r="CB63" s="921"/>
      <c r="CC63" s="921"/>
      <c r="CD63" s="921"/>
      <c r="CE63" s="921"/>
      <c r="CF63" s="921"/>
      <c r="CG63" s="921"/>
      <c r="CH63" s="921"/>
      <c r="CI63" s="921"/>
      <c r="CJ63" s="921"/>
      <c r="CK63" s="921"/>
      <c r="CL63" s="921"/>
      <c r="CM63" s="1069"/>
      <c r="CN63" s="1069"/>
      <c r="CO63" s="1069"/>
      <c r="CP63" s="1069"/>
      <c r="CQ63" s="1069"/>
      <c r="CR63" s="1070"/>
    </row>
    <row r="64" spans="4:96" ht="18" customHeight="1">
      <c r="D64" s="762"/>
      <c r="E64" s="763"/>
      <c r="F64" s="763"/>
      <c r="G64" s="763"/>
      <c r="H64" s="763"/>
      <c r="I64" s="763"/>
      <c r="J64" s="763"/>
      <c r="K64" s="764"/>
      <c r="L64" s="1329" t="str">
        <f>LEFT(作業２!E33,1)</f>
        <v/>
      </c>
      <c r="M64" s="1330"/>
      <c r="N64" s="1330"/>
      <c r="O64" s="1330"/>
      <c r="P64" s="1330"/>
      <c r="Q64" s="1330"/>
      <c r="R64" s="1330"/>
      <c r="S64" s="1331"/>
      <c r="T64" s="1268" t="s">
        <v>32</v>
      </c>
      <c r="U64" s="1338"/>
      <c r="V64" s="1338"/>
      <c r="W64" s="1338"/>
      <c r="X64" s="1338"/>
      <c r="Y64" s="1338"/>
      <c r="Z64" s="1338"/>
      <c r="AA64" s="1339"/>
      <c r="AB64" s="1329" t="str">
        <f>IF(作業２!E55=4,作業２!E55,IF(作業２!E55=2,作業２!E55,IF(作業２!E55=1,作業２!E55,"")))</f>
        <v/>
      </c>
      <c r="AC64" s="1330"/>
      <c r="AD64" s="1330"/>
      <c r="AE64" s="1330"/>
      <c r="AF64" s="1330"/>
      <c r="AG64" s="1330"/>
      <c r="AH64" s="1330"/>
      <c r="AI64" s="1331"/>
      <c r="AJ64" s="1286" t="s">
        <v>30</v>
      </c>
      <c r="AK64" s="1346"/>
      <c r="AL64" s="1346"/>
      <c r="AM64" s="1346"/>
      <c r="AN64" s="1346"/>
      <c r="AO64" s="1346"/>
      <c r="AP64" s="1346"/>
      <c r="AQ64" s="1346"/>
      <c r="AR64" s="1346"/>
      <c r="AS64" s="1346"/>
      <c r="AT64" s="1346"/>
      <c r="AU64" s="1346"/>
      <c r="AV64" s="1347"/>
      <c r="AW64" s="1146" t="s">
        <v>8</v>
      </c>
      <c r="AX64" s="1147"/>
      <c r="AY64" s="1147"/>
      <c r="AZ64" s="1147"/>
      <c r="BA64" s="1147"/>
      <c r="BB64" s="1147"/>
      <c r="BC64" s="1147" t="s">
        <v>3</v>
      </c>
      <c r="BD64" s="1147"/>
      <c r="BE64" s="1147"/>
      <c r="BF64" s="1147"/>
      <c r="BG64" s="1147"/>
      <c r="BH64" s="1147"/>
      <c r="BI64" s="1147"/>
      <c r="BJ64" s="1147"/>
      <c r="BK64" s="1147" t="s">
        <v>4</v>
      </c>
      <c r="BL64" s="1147"/>
      <c r="BM64" s="1147"/>
      <c r="BN64" s="1147"/>
      <c r="BO64" s="1147"/>
      <c r="BP64" s="1147"/>
      <c r="BQ64" s="1147"/>
      <c r="BR64" s="1258"/>
      <c r="BS64" s="1031"/>
      <c r="BT64" s="763"/>
      <c r="BU64" s="763"/>
      <c r="BV64" s="763"/>
      <c r="BW64" s="763"/>
      <c r="BX64" s="763"/>
      <c r="BY64" s="764"/>
      <c r="BZ64" s="717" t="str">
        <f>BZ31</f>
        <v/>
      </c>
      <c r="CA64" s="718"/>
      <c r="CB64" s="718"/>
      <c r="CC64" s="718"/>
      <c r="CD64" s="718"/>
      <c r="CE64" s="718"/>
      <c r="CF64" s="718"/>
      <c r="CG64" s="718"/>
      <c r="CH64" s="718"/>
      <c r="CI64" s="718"/>
      <c r="CJ64" s="718"/>
      <c r="CK64" s="718"/>
      <c r="CL64" s="718"/>
      <c r="CM64" s="718"/>
      <c r="CN64" s="718"/>
      <c r="CO64" s="718"/>
      <c r="CP64" s="718"/>
      <c r="CQ64" s="718"/>
      <c r="CR64" s="719"/>
    </row>
    <row r="65" spans="4:96" ht="21" customHeight="1">
      <c r="D65" s="762"/>
      <c r="E65" s="763"/>
      <c r="F65" s="763"/>
      <c r="G65" s="763"/>
      <c r="H65" s="763"/>
      <c r="I65" s="763"/>
      <c r="J65" s="763"/>
      <c r="K65" s="764"/>
      <c r="L65" s="1332"/>
      <c r="M65" s="1333"/>
      <c r="N65" s="1333"/>
      <c r="O65" s="1333"/>
      <c r="P65" s="1333"/>
      <c r="Q65" s="1333"/>
      <c r="R65" s="1333"/>
      <c r="S65" s="1334"/>
      <c r="T65" s="1340"/>
      <c r="U65" s="1341"/>
      <c r="V65" s="1341"/>
      <c r="W65" s="1341"/>
      <c r="X65" s="1341"/>
      <c r="Y65" s="1341"/>
      <c r="Z65" s="1341"/>
      <c r="AA65" s="1342"/>
      <c r="AB65" s="1332"/>
      <c r="AC65" s="1333"/>
      <c r="AD65" s="1333"/>
      <c r="AE65" s="1333"/>
      <c r="AF65" s="1333"/>
      <c r="AG65" s="1333"/>
      <c r="AH65" s="1333"/>
      <c r="AI65" s="1334"/>
      <c r="AJ65" s="1348"/>
      <c r="AK65" s="1349"/>
      <c r="AL65" s="1349"/>
      <c r="AM65" s="1349"/>
      <c r="AN65" s="1349"/>
      <c r="AO65" s="1349"/>
      <c r="AP65" s="1349"/>
      <c r="AQ65" s="1349"/>
      <c r="AR65" s="1349"/>
      <c r="AS65" s="1349"/>
      <c r="AT65" s="1349"/>
      <c r="AU65" s="1349"/>
      <c r="AV65" s="1350"/>
      <c r="AW65" s="1381" t="str">
        <f>IF(AB64="","",IF(作業２!E47="","",LEFT(作業２!E47,1)))</f>
        <v/>
      </c>
      <c r="AX65" s="1382"/>
      <c r="AY65" s="1382"/>
      <c r="AZ65" s="1382"/>
      <c r="BA65" s="1382"/>
      <c r="BB65" s="1382"/>
      <c r="BC65" s="1385" t="str">
        <f>IF(AB64="","",IF(作業２!E48="","",作業２!E48))</f>
        <v/>
      </c>
      <c r="BD65" s="1382"/>
      <c r="BE65" s="1382"/>
      <c r="BF65" s="1382"/>
      <c r="BG65" s="1382"/>
      <c r="BH65" s="1382"/>
      <c r="BI65" s="1382"/>
      <c r="BJ65" s="1386"/>
      <c r="BK65" s="1382" t="str">
        <f>IF(AB64="","",IF(作業２!E49="","",作業２!E49))</f>
        <v/>
      </c>
      <c r="BL65" s="1382"/>
      <c r="BM65" s="1382"/>
      <c r="BN65" s="1382"/>
      <c r="BO65" s="1382"/>
      <c r="BP65" s="1382"/>
      <c r="BQ65" s="1382"/>
      <c r="BR65" s="1382"/>
      <c r="BS65" s="1031"/>
      <c r="BT65" s="763"/>
      <c r="BU65" s="763"/>
      <c r="BV65" s="763"/>
      <c r="BW65" s="763"/>
      <c r="BX65" s="763"/>
      <c r="BY65" s="764"/>
      <c r="BZ65" s="717"/>
      <c r="CA65" s="718"/>
      <c r="CB65" s="718"/>
      <c r="CC65" s="718"/>
      <c r="CD65" s="718"/>
      <c r="CE65" s="718"/>
      <c r="CF65" s="718"/>
      <c r="CG65" s="718"/>
      <c r="CH65" s="718"/>
      <c r="CI65" s="718"/>
      <c r="CJ65" s="718"/>
      <c r="CK65" s="718"/>
      <c r="CL65" s="718"/>
      <c r="CM65" s="718"/>
      <c r="CN65" s="718"/>
      <c r="CO65" s="718"/>
      <c r="CP65" s="718"/>
      <c r="CQ65" s="718"/>
      <c r="CR65" s="719"/>
    </row>
    <row r="66" spans="4:96" ht="3.75" customHeight="1">
      <c r="D66" s="762"/>
      <c r="E66" s="763"/>
      <c r="F66" s="763"/>
      <c r="G66" s="763"/>
      <c r="H66" s="763"/>
      <c r="I66" s="763"/>
      <c r="J66" s="763"/>
      <c r="K66" s="764"/>
      <c r="L66" s="1332"/>
      <c r="M66" s="1333"/>
      <c r="N66" s="1333"/>
      <c r="O66" s="1333"/>
      <c r="P66" s="1333"/>
      <c r="Q66" s="1333"/>
      <c r="R66" s="1333"/>
      <c r="S66" s="1334"/>
      <c r="T66" s="1340"/>
      <c r="U66" s="1341"/>
      <c r="V66" s="1341"/>
      <c r="W66" s="1341"/>
      <c r="X66" s="1341"/>
      <c r="Y66" s="1341"/>
      <c r="Z66" s="1341"/>
      <c r="AA66" s="1342"/>
      <c r="AB66" s="1332"/>
      <c r="AC66" s="1333"/>
      <c r="AD66" s="1333"/>
      <c r="AE66" s="1333"/>
      <c r="AF66" s="1333"/>
      <c r="AG66" s="1333"/>
      <c r="AH66" s="1333"/>
      <c r="AI66" s="1334"/>
      <c r="AJ66" s="1348"/>
      <c r="AK66" s="1349"/>
      <c r="AL66" s="1349"/>
      <c r="AM66" s="1349"/>
      <c r="AN66" s="1349"/>
      <c r="AO66" s="1349"/>
      <c r="AP66" s="1349"/>
      <c r="AQ66" s="1349"/>
      <c r="AR66" s="1349"/>
      <c r="AS66" s="1349"/>
      <c r="AT66" s="1349"/>
      <c r="AU66" s="1349"/>
      <c r="AV66" s="1350"/>
      <c r="AW66" s="1381"/>
      <c r="AX66" s="1382"/>
      <c r="AY66" s="1382"/>
      <c r="AZ66" s="1382"/>
      <c r="BA66" s="1382"/>
      <c r="BB66" s="1382"/>
      <c r="BC66" s="1385"/>
      <c r="BD66" s="1382"/>
      <c r="BE66" s="1382"/>
      <c r="BF66" s="1382"/>
      <c r="BG66" s="1382"/>
      <c r="BH66" s="1382"/>
      <c r="BI66" s="1382"/>
      <c r="BJ66" s="1386"/>
      <c r="BK66" s="1382"/>
      <c r="BL66" s="1382"/>
      <c r="BM66" s="1382"/>
      <c r="BN66" s="1382"/>
      <c r="BO66" s="1382"/>
      <c r="BP66" s="1382"/>
      <c r="BQ66" s="1382"/>
      <c r="BR66" s="1382"/>
      <c r="BS66" s="1031"/>
      <c r="BT66" s="763"/>
      <c r="BU66" s="763"/>
      <c r="BV66" s="763"/>
      <c r="BW66" s="763"/>
      <c r="BX66" s="763"/>
      <c r="BY66" s="764"/>
      <c r="BZ66" s="717"/>
      <c r="CA66" s="718"/>
      <c r="CB66" s="718"/>
      <c r="CC66" s="718"/>
      <c r="CD66" s="718"/>
      <c r="CE66" s="718"/>
      <c r="CF66" s="718"/>
      <c r="CG66" s="718"/>
      <c r="CH66" s="718"/>
      <c r="CI66" s="718"/>
      <c r="CJ66" s="718"/>
      <c r="CK66" s="718"/>
      <c r="CL66" s="718"/>
      <c r="CM66" s="718"/>
      <c r="CN66" s="718"/>
      <c r="CO66" s="718"/>
      <c r="CP66" s="718"/>
      <c r="CQ66" s="718"/>
      <c r="CR66" s="719"/>
    </row>
    <row r="67" spans="4:96" ht="3.75" customHeight="1">
      <c r="D67" s="762"/>
      <c r="E67" s="763"/>
      <c r="F67" s="763"/>
      <c r="G67" s="763"/>
      <c r="H67" s="763"/>
      <c r="I67" s="763"/>
      <c r="J67" s="763"/>
      <c r="K67" s="764"/>
      <c r="L67" s="1332"/>
      <c r="M67" s="1333"/>
      <c r="N67" s="1333"/>
      <c r="O67" s="1333"/>
      <c r="P67" s="1333"/>
      <c r="Q67" s="1333"/>
      <c r="R67" s="1333"/>
      <c r="S67" s="1334"/>
      <c r="T67" s="1340"/>
      <c r="U67" s="1341"/>
      <c r="V67" s="1341"/>
      <c r="W67" s="1341"/>
      <c r="X67" s="1341"/>
      <c r="Y67" s="1341"/>
      <c r="Z67" s="1341"/>
      <c r="AA67" s="1342"/>
      <c r="AB67" s="1332"/>
      <c r="AC67" s="1333"/>
      <c r="AD67" s="1333"/>
      <c r="AE67" s="1333"/>
      <c r="AF67" s="1333"/>
      <c r="AG67" s="1333"/>
      <c r="AH67" s="1333"/>
      <c r="AI67" s="1334"/>
      <c r="AJ67" s="1348"/>
      <c r="AK67" s="1349"/>
      <c r="AL67" s="1349"/>
      <c r="AM67" s="1349"/>
      <c r="AN67" s="1349"/>
      <c r="AO67" s="1349"/>
      <c r="AP67" s="1349"/>
      <c r="AQ67" s="1349"/>
      <c r="AR67" s="1349"/>
      <c r="AS67" s="1349"/>
      <c r="AT67" s="1349"/>
      <c r="AU67" s="1349"/>
      <c r="AV67" s="1350"/>
      <c r="AW67" s="1383"/>
      <c r="AX67" s="1384"/>
      <c r="AY67" s="1384"/>
      <c r="AZ67" s="1384"/>
      <c r="BA67" s="1384"/>
      <c r="BB67" s="1384"/>
      <c r="BC67" s="1387"/>
      <c r="BD67" s="1384"/>
      <c r="BE67" s="1384"/>
      <c r="BF67" s="1384"/>
      <c r="BG67" s="1384"/>
      <c r="BH67" s="1384"/>
      <c r="BI67" s="1384"/>
      <c r="BJ67" s="1388"/>
      <c r="BK67" s="1384"/>
      <c r="BL67" s="1384"/>
      <c r="BM67" s="1384"/>
      <c r="BN67" s="1384"/>
      <c r="BO67" s="1384"/>
      <c r="BP67" s="1384"/>
      <c r="BQ67" s="1384"/>
      <c r="BR67" s="1384"/>
      <c r="BS67" s="1031"/>
      <c r="BT67" s="763"/>
      <c r="BU67" s="763"/>
      <c r="BV67" s="763"/>
      <c r="BW67" s="763"/>
      <c r="BX67" s="763"/>
      <c r="BY67" s="764"/>
      <c r="BZ67" s="717"/>
      <c r="CA67" s="718"/>
      <c r="CB67" s="718"/>
      <c r="CC67" s="718"/>
      <c r="CD67" s="718"/>
      <c r="CE67" s="718"/>
      <c r="CF67" s="718"/>
      <c r="CG67" s="718"/>
      <c r="CH67" s="718"/>
      <c r="CI67" s="718"/>
      <c r="CJ67" s="718"/>
      <c r="CK67" s="718"/>
      <c r="CL67" s="718"/>
      <c r="CM67" s="718"/>
      <c r="CN67" s="718"/>
      <c r="CO67" s="718"/>
      <c r="CP67" s="718"/>
      <c r="CQ67" s="718"/>
      <c r="CR67" s="719"/>
    </row>
    <row r="68" spans="4:96" ht="9.75" customHeight="1">
      <c r="D68" s="762"/>
      <c r="E68" s="763"/>
      <c r="F68" s="763"/>
      <c r="G68" s="763"/>
      <c r="H68" s="763"/>
      <c r="I68" s="763"/>
      <c r="J68" s="763"/>
      <c r="K68" s="764"/>
      <c r="L68" s="1332"/>
      <c r="M68" s="1333"/>
      <c r="N68" s="1333"/>
      <c r="O68" s="1333"/>
      <c r="P68" s="1333"/>
      <c r="Q68" s="1333"/>
      <c r="R68" s="1333"/>
      <c r="S68" s="1334"/>
      <c r="T68" s="1340"/>
      <c r="U68" s="1341"/>
      <c r="V68" s="1341"/>
      <c r="W68" s="1341"/>
      <c r="X68" s="1341"/>
      <c r="Y68" s="1341"/>
      <c r="Z68" s="1341"/>
      <c r="AA68" s="1342"/>
      <c r="AB68" s="1332"/>
      <c r="AC68" s="1333"/>
      <c r="AD68" s="1333"/>
      <c r="AE68" s="1333"/>
      <c r="AF68" s="1333"/>
      <c r="AG68" s="1333"/>
      <c r="AH68" s="1333"/>
      <c r="AI68" s="1334"/>
      <c r="AJ68" s="1348"/>
      <c r="AK68" s="1349"/>
      <c r="AL68" s="1349"/>
      <c r="AM68" s="1349"/>
      <c r="AN68" s="1349"/>
      <c r="AO68" s="1349"/>
      <c r="AP68" s="1349"/>
      <c r="AQ68" s="1349"/>
      <c r="AR68" s="1349"/>
      <c r="AS68" s="1349"/>
      <c r="AT68" s="1349"/>
      <c r="AU68" s="1349"/>
      <c r="AV68" s="1350"/>
      <c r="AW68" s="1188" t="str">
        <f>CONCATENATE(作業２!D74,"　",作業２!D75,"　",作業２!D76,"　",作業２!D77,"　",作業２!D78)</f>
        <v>3.昭和　4.平成　5.令和　　</v>
      </c>
      <c r="AX68" s="1189"/>
      <c r="AY68" s="1189"/>
      <c r="AZ68" s="1189"/>
      <c r="BA68" s="1189"/>
      <c r="BB68" s="1189"/>
      <c r="BC68" s="1189"/>
      <c r="BD68" s="1189"/>
      <c r="BE68" s="1189"/>
      <c r="BF68" s="1189"/>
      <c r="BG68" s="1189"/>
      <c r="BH68" s="1189"/>
      <c r="BI68" s="1189"/>
      <c r="BJ68" s="1189"/>
      <c r="BK68" s="1189"/>
      <c r="BL68" s="1189"/>
      <c r="BM68" s="1189"/>
      <c r="BN68" s="1189"/>
      <c r="BO68" s="1189"/>
      <c r="BP68" s="1189"/>
      <c r="BQ68" s="1189"/>
      <c r="BR68" s="1389"/>
      <c r="BS68" s="1031"/>
      <c r="BT68" s="763"/>
      <c r="BU68" s="763"/>
      <c r="BV68" s="763"/>
      <c r="BW68" s="763"/>
      <c r="BX68" s="763"/>
      <c r="BY68" s="764"/>
      <c r="BZ68" s="717"/>
      <c r="CA68" s="718"/>
      <c r="CB68" s="718"/>
      <c r="CC68" s="718"/>
      <c r="CD68" s="718"/>
      <c r="CE68" s="718"/>
      <c r="CF68" s="718"/>
      <c r="CG68" s="718"/>
      <c r="CH68" s="718"/>
      <c r="CI68" s="718"/>
      <c r="CJ68" s="718"/>
      <c r="CK68" s="718"/>
      <c r="CL68" s="718"/>
      <c r="CM68" s="718"/>
      <c r="CN68" s="718"/>
      <c r="CO68" s="718"/>
      <c r="CP68" s="718"/>
      <c r="CQ68" s="718"/>
      <c r="CR68" s="719"/>
    </row>
    <row r="69" spans="4:96" ht="9.75" customHeight="1" thickBot="1">
      <c r="D69" s="762"/>
      <c r="E69" s="763"/>
      <c r="F69" s="763"/>
      <c r="G69" s="763"/>
      <c r="H69" s="763"/>
      <c r="I69" s="763"/>
      <c r="J69" s="763"/>
      <c r="K69" s="764"/>
      <c r="L69" s="1335"/>
      <c r="M69" s="1336"/>
      <c r="N69" s="1336"/>
      <c r="O69" s="1336"/>
      <c r="P69" s="1336"/>
      <c r="Q69" s="1336"/>
      <c r="R69" s="1336"/>
      <c r="S69" s="1337"/>
      <c r="T69" s="1343"/>
      <c r="U69" s="1344"/>
      <c r="V69" s="1344"/>
      <c r="W69" s="1344"/>
      <c r="X69" s="1344"/>
      <c r="Y69" s="1344"/>
      <c r="Z69" s="1344"/>
      <c r="AA69" s="1345"/>
      <c r="AB69" s="1335"/>
      <c r="AC69" s="1336"/>
      <c r="AD69" s="1336"/>
      <c r="AE69" s="1336"/>
      <c r="AF69" s="1336"/>
      <c r="AG69" s="1336"/>
      <c r="AH69" s="1336"/>
      <c r="AI69" s="1337"/>
      <c r="AJ69" s="1351"/>
      <c r="AK69" s="1352"/>
      <c r="AL69" s="1352"/>
      <c r="AM69" s="1352"/>
      <c r="AN69" s="1352"/>
      <c r="AO69" s="1352"/>
      <c r="AP69" s="1352"/>
      <c r="AQ69" s="1352"/>
      <c r="AR69" s="1352"/>
      <c r="AS69" s="1352"/>
      <c r="AT69" s="1352"/>
      <c r="AU69" s="1352"/>
      <c r="AV69" s="1353"/>
      <c r="AW69" s="1191"/>
      <c r="AX69" s="1192"/>
      <c r="AY69" s="1192"/>
      <c r="AZ69" s="1192"/>
      <c r="BA69" s="1192"/>
      <c r="BB69" s="1192"/>
      <c r="BC69" s="1192"/>
      <c r="BD69" s="1192"/>
      <c r="BE69" s="1192"/>
      <c r="BF69" s="1192"/>
      <c r="BG69" s="1192"/>
      <c r="BH69" s="1192"/>
      <c r="BI69" s="1192"/>
      <c r="BJ69" s="1192"/>
      <c r="BK69" s="1192"/>
      <c r="BL69" s="1192"/>
      <c r="BM69" s="1192"/>
      <c r="BN69" s="1192"/>
      <c r="BO69" s="1192"/>
      <c r="BP69" s="1192"/>
      <c r="BQ69" s="1192"/>
      <c r="BR69" s="1390"/>
      <c r="BS69" s="1031"/>
      <c r="BT69" s="763"/>
      <c r="BU69" s="763"/>
      <c r="BV69" s="763"/>
      <c r="BW69" s="763"/>
      <c r="BX69" s="763"/>
      <c r="BY69" s="764"/>
      <c r="BZ69" s="723"/>
      <c r="CA69" s="724"/>
      <c r="CB69" s="724"/>
      <c r="CC69" s="724"/>
      <c r="CD69" s="724"/>
      <c r="CE69" s="724"/>
      <c r="CF69" s="724"/>
      <c r="CG69" s="724"/>
      <c r="CH69" s="724"/>
      <c r="CI69" s="724"/>
      <c r="CJ69" s="724"/>
      <c r="CK69" s="724"/>
      <c r="CL69" s="724"/>
      <c r="CM69" s="724"/>
      <c r="CN69" s="724"/>
      <c r="CO69" s="724"/>
      <c r="CP69" s="724"/>
      <c r="CQ69" s="724"/>
      <c r="CR69" s="725"/>
    </row>
    <row r="70" spans="4:96" ht="9.75" customHeight="1" thickTop="1">
      <c r="D70" s="1245"/>
      <c r="E70" s="921"/>
      <c r="F70" s="921"/>
      <c r="G70" s="921"/>
      <c r="H70" s="921"/>
      <c r="I70" s="921"/>
      <c r="J70" s="921"/>
      <c r="K70" s="1246"/>
      <c r="L70" s="1310" t="s">
        <v>41</v>
      </c>
      <c r="M70" s="1311"/>
      <c r="N70" s="1311"/>
      <c r="O70" s="1311"/>
      <c r="P70" s="1311"/>
      <c r="Q70" s="1311"/>
      <c r="R70" s="1311"/>
      <c r="S70" s="1311"/>
      <c r="T70" s="1311"/>
      <c r="U70" s="1311"/>
      <c r="V70" s="1311"/>
      <c r="W70" s="1311"/>
      <c r="X70" s="1311"/>
      <c r="Y70" s="1311"/>
      <c r="Z70" s="1311"/>
      <c r="AA70" s="1311"/>
      <c r="AB70" s="1311"/>
      <c r="AC70" s="1311"/>
      <c r="AD70" s="1311"/>
      <c r="AE70" s="1311"/>
      <c r="AF70" s="1311"/>
      <c r="AG70" s="1311"/>
      <c r="AH70" s="1311"/>
      <c r="AI70" s="1312"/>
      <c r="AJ70" s="1319" t="s">
        <v>39</v>
      </c>
      <c r="AK70" s="1320"/>
      <c r="AL70" s="1320"/>
      <c r="AM70" s="1320"/>
      <c r="AN70" s="1320"/>
      <c r="AO70" s="1320"/>
      <c r="AP70" s="1320"/>
      <c r="AQ70" s="1320"/>
      <c r="AR70" s="1320"/>
      <c r="AS70" s="1320"/>
      <c r="AT70" s="1320"/>
      <c r="AU70" s="1320"/>
      <c r="AV70" s="1320"/>
      <c r="AW70" s="1320"/>
      <c r="AX70" s="1320"/>
      <c r="AY70" s="1320"/>
      <c r="AZ70" s="1320"/>
      <c r="BA70" s="1320"/>
      <c r="BB70" s="1320"/>
      <c r="BC70" s="1320"/>
      <c r="BD70" s="1320"/>
      <c r="BE70" s="1320"/>
      <c r="BF70" s="1321"/>
      <c r="BG70" s="1062" t="s">
        <v>25</v>
      </c>
      <c r="BH70" s="1186"/>
      <c r="BI70" s="1186"/>
      <c r="BJ70" s="1186"/>
      <c r="BK70" s="1186"/>
      <c r="BL70" s="1186"/>
      <c r="BM70" s="1186"/>
      <c r="BN70" s="1186"/>
      <c r="BO70" s="1186"/>
      <c r="BP70" s="1186"/>
      <c r="BQ70" s="1186"/>
      <c r="BR70" s="1186"/>
      <c r="BS70" s="1186"/>
      <c r="BT70" s="1186"/>
      <c r="BU70" s="1186"/>
      <c r="BV70" s="1186"/>
      <c r="BW70" s="1186"/>
      <c r="BX70" s="1186"/>
      <c r="BY70" s="1186"/>
      <c r="BZ70" s="1186"/>
      <c r="CA70" s="1186"/>
      <c r="CB70" s="1186"/>
      <c r="CC70" s="1186"/>
      <c r="CD70" s="1186"/>
      <c r="CE70" s="1326"/>
      <c r="CF70" s="6"/>
      <c r="CG70" s="6"/>
      <c r="CH70" s="6"/>
      <c r="CI70" s="6"/>
      <c r="CJ70" s="6"/>
      <c r="CK70" s="6"/>
      <c r="CL70" s="6"/>
      <c r="CM70" s="6"/>
      <c r="CN70" s="6"/>
      <c r="CO70" s="6"/>
      <c r="CP70" s="6"/>
      <c r="CQ70" s="6"/>
      <c r="CR70" s="6"/>
    </row>
    <row r="71" spans="4:96" ht="9.75" customHeight="1">
      <c r="D71" s="1245"/>
      <c r="E71" s="921"/>
      <c r="F71" s="921"/>
      <c r="G71" s="921"/>
      <c r="H71" s="921"/>
      <c r="I71" s="921"/>
      <c r="J71" s="921"/>
      <c r="K71" s="1246"/>
      <c r="L71" s="1313"/>
      <c r="M71" s="1314"/>
      <c r="N71" s="1314"/>
      <c r="O71" s="1314"/>
      <c r="P71" s="1314"/>
      <c r="Q71" s="1314"/>
      <c r="R71" s="1314"/>
      <c r="S71" s="1314"/>
      <c r="T71" s="1314"/>
      <c r="U71" s="1314"/>
      <c r="V71" s="1314"/>
      <c r="W71" s="1314"/>
      <c r="X71" s="1314"/>
      <c r="Y71" s="1314"/>
      <c r="Z71" s="1314"/>
      <c r="AA71" s="1314"/>
      <c r="AB71" s="1314"/>
      <c r="AC71" s="1314"/>
      <c r="AD71" s="1314"/>
      <c r="AE71" s="1314"/>
      <c r="AF71" s="1314"/>
      <c r="AG71" s="1314"/>
      <c r="AH71" s="1314"/>
      <c r="AI71" s="1315"/>
      <c r="AJ71" s="1322"/>
      <c r="AK71" s="1320"/>
      <c r="AL71" s="1320"/>
      <c r="AM71" s="1320"/>
      <c r="AN71" s="1320"/>
      <c r="AO71" s="1320"/>
      <c r="AP71" s="1320"/>
      <c r="AQ71" s="1320"/>
      <c r="AR71" s="1320"/>
      <c r="AS71" s="1320"/>
      <c r="AT71" s="1320"/>
      <c r="AU71" s="1320"/>
      <c r="AV71" s="1320"/>
      <c r="AW71" s="1320"/>
      <c r="AX71" s="1320"/>
      <c r="AY71" s="1320"/>
      <c r="AZ71" s="1320"/>
      <c r="BA71" s="1320"/>
      <c r="BB71" s="1320"/>
      <c r="BC71" s="1320"/>
      <c r="BD71" s="1320"/>
      <c r="BE71" s="1320"/>
      <c r="BF71" s="1321"/>
      <c r="BG71" s="1029"/>
      <c r="BH71" s="1002"/>
      <c r="BI71" s="1002"/>
      <c r="BJ71" s="1002"/>
      <c r="BK71" s="1002"/>
      <c r="BL71" s="1002"/>
      <c r="BM71" s="1002"/>
      <c r="BN71" s="1002"/>
      <c r="BO71" s="1002"/>
      <c r="BP71" s="1002"/>
      <c r="BQ71" s="1002"/>
      <c r="BR71" s="1002"/>
      <c r="BS71" s="1002"/>
      <c r="BT71" s="1002"/>
      <c r="BU71" s="1002"/>
      <c r="BV71" s="1002"/>
      <c r="BW71" s="1002"/>
      <c r="BX71" s="1002"/>
      <c r="BY71" s="1002"/>
      <c r="BZ71" s="1002"/>
      <c r="CA71" s="1002"/>
      <c r="CB71" s="1002"/>
      <c r="CC71" s="1002"/>
      <c r="CD71" s="1002"/>
      <c r="CE71" s="1327"/>
    </row>
    <row r="72" spans="4:96" ht="9.75" customHeight="1">
      <c r="D72" s="1245"/>
      <c r="E72" s="921"/>
      <c r="F72" s="921"/>
      <c r="G72" s="921"/>
      <c r="H72" s="921"/>
      <c r="I72" s="921"/>
      <c r="J72" s="921"/>
      <c r="K72" s="1246"/>
      <c r="L72" s="1316"/>
      <c r="M72" s="1317"/>
      <c r="N72" s="1317"/>
      <c r="O72" s="1317"/>
      <c r="P72" s="1317"/>
      <c r="Q72" s="1317"/>
      <c r="R72" s="1317"/>
      <c r="S72" s="1317"/>
      <c r="T72" s="1317"/>
      <c r="U72" s="1317"/>
      <c r="V72" s="1317"/>
      <c r="W72" s="1317"/>
      <c r="X72" s="1317"/>
      <c r="Y72" s="1317"/>
      <c r="Z72" s="1317"/>
      <c r="AA72" s="1317"/>
      <c r="AB72" s="1317"/>
      <c r="AC72" s="1317"/>
      <c r="AD72" s="1317"/>
      <c r="AE72" s="1317"/>
      <c r="AF72" s="1317"/>
      <c r="AG72" s="1317"/>
      <c r="AH72" s="1317"/>
      <c r="AI72" s="1318"/>
      <c r="AJ72" s="1323"/>
      <c r="AK72" s="1324"/>
      <c r="AL72" s="1324"/>
      <c r="AM72" s="1324"/>
      <c r="AN72" s="1324"/>
      <c r="AO72" s="1324"/>
      <c r="AP72" s="1324"/>
      <c r="AQ72" s="1324"/>
      <c r="AR72" s="1324"/>
      <c r="AS72" s="1324"/>
      <c r="AT72" s="1324"/>
      <c r="AU72" s="1324"/>
      <c r="AV72" s="1324"/>
      <c r="AW72" s="1324"/>
      <c r="AX72" s="1324"/>
      <c r="AY72" s="1324"/>
      <c r="AZ72" s="1324"/>
      <c r="BA72" s="1324"/>
      <c r="BB72" s="1324"/>
      <c r="BC72" s="1324"/>
      <c r="BD72" s="1324"/>
      <c r="BE72" s="1324"/>
      <c r="BF72" s="1325"/>
      <c r="BG72" s="1030"/>
      <c r="BH72" s="1005"/>
      <c r="BI72" s="1005"/>
      <c r="BJ72" s="1005"/>
      <c r="BK72" s="1005"/>
      <c r="BL72" s="1005"/>
      <c r="BM72" s="1005"/>
      <c r="BN72" s="1005"/>
      <c r="BO72" s="1005"/>
      <c r="BP72" s="1005"/>
      <c r="BQ72" s="1005"/>
      <c r="BR72" s="1005"/>
      <c r="BS72" s="1005"/>
      <c r="BT72" s="1005"/>
      <c r="BU72" s="1005"/>
      <c r="BV72" s="1005"/>
      <c r="BW72" s="1005"/>
      <c r="BX72" s="1005"/>
      <c r="BY72" s="1005"/>
      <c r="BZ72" s="1005"/>
      <c r="CA72" s="1005"/>
      <c r="CB72" s="1005"/>
      <c r="CC72" s="1005"/>
      <c r="CD72" s="1005"/>
      <c r="CE72" s="1328"/>
    </row>
    <row r="73" spans="4:96" ht="24.75" customHeight="1">
      <c r="D73" s="1245"/>
      <c r="E73" s="921"/>
      <c r="F73" s="921"/>
      <c r="G73" s="921"/>
      <c r="H73" s="921"/>
      <c r="I73" s="921"/>
      <c r="J73" s="921"/>
      <c r="K73" s="1246"/>
      <c r="L73" s="1259" t="str">
        <f>IFERROR(IF(作業２!E53=1,IF((VALUE(LEFT(作業２!E36,1)))&gt;4,"",LEFT(作業２!E36,1)),""),"")</f>
        <v/>
      </c>
      <c r="M73" s="1260"/>
      <c r="N73" s="1260"/>
      <c r="O73" s="1260"/>
      <c r="P73" s="1260"/>
      <c r="Q73" s="1260"/>
      <c r="R73" s="1260"/>
      <c r="S73" s="1261"/>
      <c r="T73" s="1268" t="s">
        <v>38</v>
      </c>
      <c r="U73" s="1269"/>
      <c r="V73" s="1269"/>
      <c r="W73" s="1269"/>
      <c r="X73" s="1269"/>
      <c r="Y73" s="1269"/>
      <c r="Z73" s="1269"/>
      <c r="AA73" s="1269"/>
      <c r="AB73" s="1269"/>
      <c r="AC73" s="1269"/>
      <c r="AD73" s="1269"/>
      <c r="AE73" s="1269"/>
      <c r="AF73" s="1269"/>
      <c r="AG73" s="1269"/>
      <c r="AH73" s="1269"/>
      <c r="AI73" s="1270"/>
      <c r="AJ73" s="1277" t="str">
        <f>IF(作業２!E53=15,IF(作業２!E37="","",LEFT(作業２!E37,1)),"")</f>
        <v/>
      </c>
      <c r="AK73" s="1278"/>
      <c r="AL73" s="1278"/>
      <c r="AM73" s="1278"/>
      <c r="AN73" s="1278"/>
      <c r="AO73" s="1278"/>
      <c r="AP73" s="1278"/>
      <c r="AQ73" s="1279"/>
      <c r="AR73" s="1286" t="s">
        <v>43</v>
      </c>
      <c r="AS73" s="1287"/>
      <c r="AT73" s="1287"/>
      <c r="AU73" s="1287"/>
      <c r="AV73" s="1287"/>
      <c r="AW73" s="1287"/>
      <c r="AX73" s="1287"/>
      <c r="AY73" s="1287"/>
      <c r="AZ73" s="1287"/>
      <c r="BA73" s="1287"/>
      <c r="BB73" s="1287"/>
      <c r="BC73" s="1287"/>
      <c r="BD73" s="1287"/>
      <c r="BE73" s="1287"/>
      <c r="BF73" s="1288"/>
      <c r="BG73" s="1295" t="str">
        <f>IF(作業２!E53&gt;4,CONCATENATE(LEFT(作業２!E38,2)," ",LEFT(作業２!E39,2)," ",LEFT(作業２!E40,2)," ",LEFT(作業２!E41,2)," ",LEFT(作業２!E42,2)," ",LEFT(作業２!E43,2)),"")</f>
        <v/>
      </c>
      <c r="BH73" s="1296"/>
      <c r="BI73" s="1296"/>
      <c r="BJ73" s="1296"/>
      <c r="BK73" s="1296"/>
      <c r="BL73" s="1296"/>
      <c r="BM73" s="1296"/>
      <c r="BN73" s="1297"/>
      <c r="BO73" s="1286" t="s">
        <v>40</v>
      </c>
      <c r="BP73" s="1304"/>
      <c r="BQ73" s="1304"/>
      <c r="BR73" s="1304"/>
      <c r="BS73" s="1304"/>
      <c r="BT73" s="1304"/>
      <c r="BU73" s="1304"/>
      <c r="BV73" s="1304"/>
      <c r="BW73" s="1304"/>
      <c r="BX73" s="1304"/>
      <c r="BY73" s="1304"/>
      <c r="BZ73" s="1304"/>
      <c r="CA73" s="1304"/>
      <c r="CB73" s="1304"/>
      <c r="CC73" s="1304"/>
      <c r="CD73" s="1304"/>
      <c r="CE73" s="1305"/>
    </row>
    <row r="74" spans="4:96" ht="6" customHeight="1">
      <c r="D74" s="1245"/>
      <c r="E74" s="921"/>
      <c r="F74" s="921"/>
      <c r="G74" s="921"/>
      <c r="H74" s="921"/>
      <c r="I74" s="921"/>
      <c r="J74" s="921"/>
      <c r="K74" s="1246"/>
      <c r="L74" s="1262"/>
      <c r="M74" s="1263"/>
      <c r="N74" s="1263"/>
      <c r="O74" s="1263"/>
      <c r="P74" s="1263"/>
      <c r="Q74" s="1263"/>
      <c r="R74" s="1263"/>
      <c r="S74" s="1264"/>
      <c r="T74" s="1271"/>
      <c r="U74" s="1272"/>
      <c r="V74" s="1272"/>
      <c r="W74" s="1272"/>
      <c r="X74" s="1272"/>
      <c r="Y74" s="1272"/>
      <c r="Z74" s="1272"/>
      <c r="AA74" s="1272"/>
      <c r="AB74" s="1272"/>
      <c r="AC74" s="1272"/>
      <c r="AD74" s="1272"/>
      <c r="AE74" s="1272"/>
      <c r="AF74" s="1272"/>
      <c r="AG74" s="1272"/>
      <c r="AH74" s="1272"/>
      <c r="AI74" s="1273"/>
      <c r="AJ74" s="1280"/>
      <c r="AK74" s="1281"/>
      <c r="AL74" s="1281"/>
      <c r="AM74" s="1281"/>
      <c r="AN74" s="1281"/>
      <c r="AO74" s="1281"/>
      <c r="AP74" s="1281"/>
      <c r="AQ74" s="1282"/>
      <c r="AR74" s="1289"/>
      <c r="AS74" s="1290"/>
      <c r="AT74" s="1290"/>
      <c r="AU74" s="1290"/>
      <c r="AV74" s="1290"/>
      <c r="AW74" s="1290"/>
      <c r="AX74" s="1290"/>
      <c r="AY74" s="1290"/>
      <c r="AZ74" s="1290"/>
      <c r="BA74" s="1290"/>
      <c r="BB74" s="1290"/>
      <c r="BC74" s="1290"/>
      <c r="BD74" s="1290"/>
      <c r="BE74" s="1290"/>
      <c r="BF74" s="1291"/>
      <c r="BG74" s="1298"/>
      <c r="BH74" s="1299"/>
      <c r="BI74" s="1299"/>
      <c r="BJ74" s="1299"/>
      <c r="BK74" s="1299"/>
      <c r="BL74" s="1299"/>
      <c r="BM74" s="1299"/>
      <c r="BN74" s="1300"/>
      <c r="BO74" s="1140"/>
      <c r="BP74" s="1141"/>
      <c r="BQ74" s="1141"/>
      <c r="BR74" s="1141"/>
      <c r="BS74" s="1141"/>
      <c r="BT74" s="1141"/>
      <c r="BU74" s="1141"/>
      <c r="BV74" s="1141"/>
      <c r="BW74" s="1141"/>
      <c r="BX74" s="1141"/>
      <c r="BY74" s="1141"/>
      <c r="BZ74" s="1141"/>
      <c r="CA74" s="1141"/>
      <c r="CB74" s="1141"/>
      <c r="CC74" s="1141"/>
      <c r="CD74" s="1141"/>
      <c r="CE74" s="1306"/>
    </row>
    <row r="75" spans="4:96" ht="9.75" customHeight="1">
      <c r="D75" s="1245"/>
      <c r="E75" s="921"/>
      <c r="F75" s="921"/>
      <c r="G75" s="921"/>
      <c r="H75" s="921"/>
      <c r="I75" s="921"/>
      <c r="J75" s="921"/>
      <c r="K75" s="1246"/>
      <c r="L75" s="1262"/>
      <c r="M75" s="1263"/>
      <c r="N75" s="1263"/>
      <c r="O75" s="1263"/>
      <c r="P75" s="1263"/>
      <c r="Q75" s="1263"/>
      <c r="R75" s="1263"/>
      <c r="S75" s="1264"/>
      <c r="T75" s="1271"/>
      <c r="U75" s="1272"/>
      <c r="V75" s="1272"/>
      <c r="W75" s="1272"/>
      <c r="X75" s="1272"/>
      <c r="Y75" s="1272"/>
      <c r="Z75" s="1272"/>
      <c r="AA75" s="1272"/>
      <c r="AB75" s="1272"/>
      <c r="AC75" s="1272"/>
      <c r="AD75" s="1272"/>
      <c r="AE75" s="1272"/>
      <c r="AF75" s="1272"/>
      <c r="AG75" s="1272"/>
      <c r="AH75" s="1272"/>
      <c r="AI75" s="1273"/>
      <c r="AJ75" s="1280"/>
      <c r="AK75" s="1281"/>
      <c r="AL75" s="1281"/>
      <c r="AM75" s="1281"/>
      <c r="AN75" s="1281"/>
      <c r="AO75" s="1281"/>
      <c r="AP75" s="1281"/>
      <c r="AQ75" s="1282"/>
      <c r="AR75" s="1289"/>
      <c r="AS75" s="1290"/>
      <c r="AT75" s="1290"/>
      <c r="AU75" s="1290"/>
      <c r="AV75" s="1290"/>
      <c r="AW75" s="1290"/>
      <c r="AX75" s="1290"/>
      <c r="AY75" s="1290"/>
      <c r="AZ75" s="1290"/>
      <c r="BA75" s="1290"/>
      <c r="BB75" s="1290"/>
      <c r="BC75" s="1290"/>
      <c r="BD75" s="1290"/>
      <c r="BE75" s="1290"/>
      <c r="BF75" s="1291"/>
      <c r="BG75" s="1298"/>
      <c r="BH75" s="1299"/>
      <c r="BI75" s="1299"/>
      <c r="BJ75" s="1299"/>
      <c r="BK75" s="1299"/>
      <c r="BL75" s="1299"/>
      <c r="BM75" s="1299"/>
      <c r="BN75" s="1300"/>
      <c r="BO75" s="1140"/>
      <c r="BP75" s="1141"/>
      <c r="BQ75" s="1141"/>
      <c r="BR75" s="1141"/>
      <c r="BS75" s="1141"/>
      <c r="BT75" s="1141"/>
      <c r="BU75" s="1141"/>
      <c r="BV75" s="1141"/>
      <c r="BW75" s="1141"/>
      <c r="BX75" s="1141"/>
      <c r="BY75" s="1141"/>
      <c r="BZ75" s="1141"/>
      <c r="CA75" s="1141"/>
      <c r="CB75" s="1141"/>
      <c r="CC75" s="1141"/>
      <c r="CD75" s="1141"/>
      <c r="CE75" s="1306"/>
    </row>
    <row r="76" spans="4:96" ht="9.75" customHeight="1">
      <c r="D76" s="1245"/>
      <c r="E76" s="921"/>
      <c r="F76" s="921"/>
      <c r="G76" s="921"/>
      <c r="H76" s="921"/>
      <c r="I76" s="921"/>
      <c r="J76" s="921"/>
      <c r="K76" s="1246"/>
      <c r="L76" s="1262"/>
      <c r="M76" s="1263"/>
      <c r="N76" s="1263"/>
      <c r="O76" s="1263"/>
      <c r="P76" s="1263"/>
      <c r="Q76" s="1263"/>
      <c r="R76" s="1263"/>
      <c r="S76" s="1264"/>
      <c r="T76" s="1271"/>
      <c r="U76" s="1272"/>
      <c r="V76" s="1272"/>
      <c r="W76" s="1272"/>
      <c r="X76" s="1272"/>
      <c r="Y76" s="1272"/>
      <c r="Z76" s="1272"/>
      <c r="AA76" s="1272"/>
      <c r="AB76" s="1272"/>
      <c r="AC76" s="1272"/>
      <c r="AD76" s="1272"/>
      <c r="AE76" s="1272"/>
      <c r="AF76" s="1272"/>
      <c r="AG76" s="1272"/>
      <c r="AH76" s="1272"/>
      <c r="AI76" s="1273"/>
      <c r="AJ76" s="1280"/>
      <c r="AK76" s="1281"/>
      <c r="AL76" s="1281"/>
      <c r="AM76" s="1281"/>
      <c r="AN76" s="1281"/>
      <c r="AO76" s="1281"/>
      <c r="AP76" s="1281"/>
      <c r="AQ76" s="1282"/>
      <c r="AR76" s="1289"/>
      <c r="AS76" s="1290"/>
      <c r="AT76" s="1290"/>
      <c r="AU76" s="1290"/>
      <c r="AV76" s="1290"/>
      <c r="AW76" s="1290"/>
      <c r="AX76" s="1290"/>
      <c r="AY76" s="1290"/>
      <c r="AZ76" s="1290"/>
      <c r="BA76" s="1290"/>
      <c r="BB76" s="1290"/>
      <c r="BC76" s="1290"/>
      <c r="BD76" s="1290"/>
      <c r="BE76" s="1290"/>
      <c r="BF76" s="1291"/>
      <c r="BG76" s="1298"/>
      <c r="BH76" s="1299"/>
      <c r="BI76" s="1299"/>
      <c r="BJ76" s="1299"/>
      <c r="BK76" s="1299"/>
      <c r="BL76" s="1299"/>
      <c r="BM76" s="1299"/>
      <c r="BN76" s="1300"/>
      <c r="BO76" s="1140"/>
      <c r="BP76" s="1141"/>
      <c r="BQ76" s="1141"/>
      <c r="BR76" s="1141"/>
      <c r="BS76" s="1141"/>
      <c r="BT76" s="1141"/>
      <c r="BU76" s="1141"/>
      <c r="BV76" s="1141"/>
      <c r="BW76" s="1141"/>
      <c r="BX76" s="1141"/>
      <c r="BY76" s="1141"/>
      <c r="BZ76" s="1141"/>
      <c r="CA76" s="1141"/>
      <c r="CB76" s="1141"/>
      <c r="CC76" s="1141"/>
      <c r="CD76" s="1141"/>
      <c r="CE76" s="1306"/>
    </row>
    <row r="77" spans="4:96" ht="9.75" customHeight="1" thickBot="1">
      <c r="D77" s="1247"/>
      <c r="E77" s="1248"/>
      <c r="F77" s="1248"/>
      <c r="G77" s="1248"/>
      <c r="H77" s="1248"/>
      <c r="I77" s="1248"/>
      <c r="J77" s="1248"/>
      <c r="K77" s="1249"/>
      <c r="L77" s="1265"/>
      <c r="M77" s="1266"/>
      <c r="N77" s="1266"/>
      <c r="O77" s="1266"/>
      <c r="P77" s="1266"/>
      <c r="Q77" s="1266"/>
      <c r="R77" s="1266"/>
      <c r="S77" s="1267"/>
      <c r="T77" s="1274"/>
      <c r="U77" s="1275"/>
      <c r="V77" s="1275"/>
      <c r="W77" s="1275"/>
      <c r="X77" s="1275"/>
      <c r="Y77" s="1275"/>
      <c r="Z77" s="1275"/>
      <c r="AA77" s="1275"/>
      <c r="AB77" s="1275"/>
      <c r="AC77" s="1275"/>
      <c r="AD77" s="1275"/>
      <c r="AE77" s="1275"/>
      <c r="AF77" s="1275"/>
      <c r="AG77" s="1275"/>
      <c r="AH77" s="1275"/>
      <c r="AI77" s="1276"/>
      <c r="AJ77" s="1283"/>
      <c r="AK77" s="1284"/>
      <c r="AL77" s="1284"/>
      <c r="AM77" s="1284"/>
      <c r="AN77" s="1284"/>
      <c r="AO77" s="1284"/>
      <c r="AP77" s="1284"/>
      <c r="AQ77" s="1285"/>
      <c r="AR77" s="1292"/>
      <c r="AS77" s="1293"/>
      <c r="AT77" s="1293"/>
      <c r="AU77" s="1293"/>
      <c r="AV77" s="1293"/>
      <c r="AW77" s="1293"/>
      <c r="AX77" s="1293"/>
      <c r="AY77" s="1293"/>
      <c r="AZ77" s="1293"/>
      <c r="BA77" s="1293"/>
      <c r="BB77" s="1293"/>
      <c r="BC77" s="1293"/>
      <c r="BD77" s="1293"/>
      <c r="BE77" s="1293"/>
      <c r="BF77" s="1294"/>
      <c r="BG77" s="1301"/>
      <c r="BH77" s="1302"/>
      <c r="BI77" s="1302"/>
      <c r="BJ77" s="1302"/>
      <c r="BK77" s="1302"/>
      <c r="BL77" s="1302"/>
      <c r="BM77" s="1302"/>
      <c r="BN77" s="1303"/>
      <c r="BO77" s="1307"/>
      <c r="BP77" s="1308"/>
      <c r="BQ77" s="1308"/>
      <c r="BR77" s="1308"/>
      <c r="BS77" s="1308"/>
      <c r="BT77" s="1308"/>
      <c r="BU77" s="1308"/>
      <c r="BV77" s="1308"/>
      <c r="BW77" s="1308"/>
      <c r="BX77" s="1308"/>
      <c r="BY77" s="1308"/>
      <c r="BZ77" s="1308"/>
      <c r="CA77" s="1308"/>
      <c r="CB77" s="1308"/>
      <c r="CC77" s="1308"/>
      <c r="CD77" s="1308"/>
      <c r="CE77" s="1309"/>
    </row>
    <row r="78" spans="4:96" ht="5.25" customHeight="1" thickTop="1">
      <c r="D78" s="431"/>
    </row>
    <row r="79" spans="4:96" ht="20.100000000000001" customHeight="1">
      <c r="E79" s="432"/>
      <c r="F79" s="432"/>
      <c r="G79" s="433"/>
      <c r="H79" s="434" t="str">
        <f>IF(I88="","※","※1")</f>
        <v>※</v>
      </c>
      <c r="I79" s="433" t="s">
        <v>506</v>
      </c>
      <c r="J79" s="433"/>
      <c r="K79" s="433"/>
      <c r="Y79" s="433" t="s">
        <v>507</v>
      </c>
      <c r="Z79" s="433"/>
      <c r="AA79" s="433"/>
      <c r="AB79" s="433"/>
      <c r="AC79" s="433"/>
      <c r="AD79" s="433"/>
      <c r="AE79" s="433"/>
      <c r="AF79" s="433"/>
    </row>
    <row r="80" spans="4:96" ht="20.100000000000001" customHeight="1">
      <c r="E80" s="432"/>
      <c r="Z80" s="433"/>
      <c r="AA80" s="433" t="s">
        <v>508</v>
      </c>
      <c r="AB80" s="433"/>
      <c r="AC80" s="433"/>
      <c r="AD80" s="433"/>
      <c r="AE80" s="433"/>
      <c r="AF80" s="433"/>
    </row>
    <row r="81" spans="8:93" ht="9.9499999999999993" customHeight="1">
      <c r="Y81" s="433"/>
      <c r="Z81" s="433"/>
      <c r="AA81" s="433"/>
      <c r="AB81" s="433"/>
      <c r="AC81" s="433"/>
      <c r="AD81" s="433"/>
      <c r="AE81" s="433"/>
      <c r="AF81" s="433"/>
    </row>
    <row r="82" spans="8:93" ht="20.100000000000001" customHeight="1">
      <c r="Y82" s="433" t="s">
        <v>509</v>
      </c>
      <c r="Z82" s="433"/>
      <c r="AA82" s="433"/>
      <c r="AB82" s="433"/>
      <c r="AC82" s="433"/>
      <c r="AD82" s="433"/>
      <c r="AE82" s="433"/>
      <c r="AF82" s="433"/>
      <c r="BZ82" s="433"/>
      <c r="CA82" s="433"/>
      <c r="CB82" s="433"/>
      <c r="CC82" s="433"/>
      <c r="CD82" s="433"/>
      <c r="CE82" s="433"/>
      <c r="CF82" s="433"/>
    </row>
    <row r="83" spans="8:93" ht="20.100000000000001" customHeight="1">
      <c r="Z83" s="433"/>
      <c r="AA83" s="433" t="s">
        <v>510</v>
      </c>
      <c r="AB83" s="433"/>
      <c r="AC83" s="433"/>
      <c r="AD83" s="433"/>
      <c r="AE83" s="433"/>
      <c r="AF83" s="433"/>
    </row>
    <row r="84" spans="8:93" ht="9.9499999999999993" customHeight="1">
      <c r="Y84" s="433"/>
      <c r="Z84" s="433"/>
      <c r="AA84" s="433"/>
      <c r="AB84" s="433"/>
      <c r="AC84" s="433"/>
      <c r="AD84" s="433"/>
      <c r="AE84" s="433"/>
      <c r="AF84" s="433"/>
    </row>
    <row r="85" spans="8:93" ht="20.100000000000001" customHeight="1"/>
    <row r="86" spans="8:93" ht="20.100000000000001" customHeight="1">
      <c r="I86" s="433" t="s">
        <v>511</v>
      </c>
      <c r="J86" s="433"/>
      <c r="Y86" s="433" t="s">
        <v>512</v>
      </c>
    </row>
    <row r="87" spans="8:93" ht="20.100000000000001" customHeight="1"/>
    <row r="88" spans="8:93" ht="20.100000000000001" customHeight="1">
      <c r="H88" s="435" t="str">
        <f>IF(I88="","","※2")</f>
        <v/>
      </c>
      <c r="I88" s="1364" t="str">
        <f>IF(LEN(IF(作業１!F12&gt;1,CONCATENATE(作業１!G18," ",作業１!G6," ",作業２!E8),IF(作業１!F12=1,CONCATENATE(作業１!G19," ",作業１!G6),"")))&gt;50,(IF(作業１!F12&gt;1,CONCATENATE(作業１!G18," ",作業１!G6," ",作業２!E8),IF(作業１!F12=1,CONCATENATE(作業１!G19," ",作業１!G6),""))),"")</f>
        <v/>
      </c>
      <c r="J88" s="1364"/>
      <c r="K88" s="1364"/>
      <c r="L88" s="1364"/>
      <c r="M88" s="1364"/>
      <c r="N88" s="1364"/>
      <c r="O88" s="1364"/>
      <c r="P88" s="1364"/>
      <c r="Q88" s="1364"/>
      <c r="R88" s="1364"/>
      <c r="S88" s="1364"/>
      <c r="T88" s="1364"/>
      <c r="U88" s="1364"/>
      <c r="V88" s="1364"/>
      <c r="W88" s="1364"/>
      <c r="X88" s="1364"/>
      <c r="Y88" s="1364"/>
      <c r="Z88" s="1364"/>
      <c r="AA88" s="1364"/>
      <c r="AB88" s="1364"/>
      <c r="AC88" s="1364"/>
      <c r="AD88" s="1364"/>
      <c r="AE88" s="1364"/>
      <c r="AF88" s="1364"/>
      <c r="AG88" s="1364"/>
      <c r="AH88" s="1364"/>
      <c r="AI88" s="1364"/>
      <c r="AJ88" s="1364"/>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364"/>
      <c r="BO88" s="1364"/>
      <c r="BP88" s="1364"/>
      <c r="BQ88" s="1364"/>
      <c r="BR88" s="1364"/>
      <c r="BS88" s="1364"/>
      <c r="BT88" s="1364"/>
      <c r="BU88" s="1364"/>
      <c r="BV88" s="1364"/>
      <c r="BW88" s="1364"/>
      <c r="BX88" s="1364"/>
      <c r="BY88" s="1364"/>
      <c r="BZ88" s="1364"/>
      <c r="CA88" s="1364"/>
      <c r="CB88" s="1364"/>
      <c r="CC88" s="1364"/>
      <c r="CD88" s="1364"/>
      <c r="CE88" s="1364"/>
      <c r="CF88" s="1364"/>
      <c r="CG88" s="1364"/>
      <c r="CH88" s="1364"/>
      <c r="CI88" s="1364"/>
      <c r="CJ88" s="1364"/>
      <c r="CK88" s="1364"/>
      <c r="CL88" s="1364"/>
      <c r="CM88" s="1364"/>
      <c r="CN88" s="1364"/>
      <c r="CO88" s="1364"/>
    </row>
    <row r="89" spans="8:93" ht="20.100000000000001" customHeight="1">
      <c r="I89" s="1364"/>
      <c r="J89" s="1364"/>
      <c r="K89" s="1364"/>
      <c r="L89" s="1364"/>
      <c r="M89" s="1364"/>
      <c r="N89" s="1364"/>
      <c r="O89" s="1364"/>
      <c r="P89" s="1364"/>
      <c r="Q89" s="1364"/>
      <c r="R89" s="1364"/>
      <c r="S89" s="1364"/>
      <c r="T89" s="1364"/>
      <c r="U89" s="1364"/>
      <c r="V89" s="1364"/>
      <c r="W89" s="1364"/>
      <c r="X89" s="1364"/>
      <c r="Y89" s="1364"/>
      <c r="Z89" s="1364"/>
      <c r="AA89" s="1364"/>
      <c r="AB89" s="1364"/>
      <c r="AC89" s="1364"/>
      <c r="AD89" s="1364"/>
      <c r="AE89" s="1364"/>
      <c r="AF89" s="1364"/>
      <c r="AG89" s="1364"/>
      <c r="AH89" s="1364"/>
      <c r="AI89" s="1364"/>
      <c r="AJ89" s="1364"/>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364"/>
      <c r="BO89" s="1364"/>
      <c r="BP89" s="1364"/>
      <c r="BQ89" s="1364"/>
      <c r="BR89" s="1364"/>
      <c r="BS89" s="1364"/>
      <c r="BT89" s="1364"/>
      <c r="BU89" s="1364"/>
      <c r="BV89" s="1364"/>
      <c r="BW89" s="1364"/>
      <c r="BX89" s="1364"/>
      <c r="BY89" s="1364"/>
      <c r="BZ89" s="1364"/>
      <c r="CA89" s="1364"/>
      <c r="CB89" s="1364"/>
      <c r="CC89" s="1364"/>
      <c r="CD89" s="1364"/>
      <c r="CE89" s="1364"/>
      <c r="CF89" s="1364"/>
      <c r="CG89" s="1364"/>
      <c r="CH89" s="1364"/>
      <c r="CI89" s="1364"/>
      <c r="CJ89" s="1364"/>
      <c r="CK89" s="1364"/>
      <c r="CL89" s="1364"/>
      <c r="CM89" s="1364"/>
      <c r="CN89" s="1364"/>
      <c r="CO89" s="1364"/>
    </row>
    <row r="90" spans="8:93" ht="20.100000000000001" customHeight="1"/>
    <row r="91" spans="8:93" ht="20.100000000000001" customHeight="1"/>
    <row r="92" spans="8:93" ht="20.100000000000001" customHeight="1"/>
    <row r="93" spans="8:93" ht="20.100000000000001" customHeight="1"/>
    <row r="94" spans="8:93" ht="20.100000000000001" customHeight="1"/>
    <row r="95" spans="8:93" ht="20.100000000000001" customHeight="1"/>
    <row r="96" spans="8:93" ht="20.100000000000001" customHeight="1"/>
    <row r="97" spans="4:96" ht="20.100000000000001" customHeight="1"/>
    <row r="98" spans="4:96" ht="20.100000000000001" customHeight="1"/>
    <row r="99" spans="4:96" ht="20.100000000000001" customHeight="1"/>
    <row r="100" spans="4:96" ht="20.100000000000001" customHeight="1"/>
    <row r="101" spans="4:96" ht="20.100000000000001" customHeight="1"/>
    <row r="102" spans="4:96" ht="9.9499999999999993" customHeight="1" thickBot="1">
      <c r="D102" s="431"/>
    </row>
    <row r="103" spans="4:96" ht="9.75" customHeight="1" thickTop="1">
      <c r="D103" s="1107" t="s">
        <v>36</v>
      </c>
      <c r="E103" s="1108"/>
      <c r="F103" s="1108"/>
      <c r="G103" s="1108"/>
      <c r="H103" s="1108"/>
      <c r="I103" s="1108"/>
      <c r="J103" s="1109"/>
      <c r="K103" s="1222" t="s">
        <v>21</v>
      </c>
      <c r="L103" s="1108"/>
      <c r="M103" s="1108"/>
      <c r="N103" s="1108"/>
      <c r="O103" s="1108"/>
      <c r="P103" s="1109"/>
      <c r="Q103" s="1223" t="str">
        <f>IF(作業２!E19="","",作業２!E19)</f>
        <v/>
      </c>
      <c r="R103" s="1224"/>
      <c r="S103" s="1224"/>
      <c r="T103" s="1224"/>
      <c r="U103" s="1224"/>
      <c r="V103" s="1224"/>
      <c r="W103" s="1224"/>
      <c r="X103" s="1224"/>
      <c r="Y103" s="1224"/>
      <c r="Z103" s="1224"/>
      <c r="AA103" s="1224"/>
      <c r="AB103" s="1224"/>
      <c r="AC103" s="1224"/>
      <c r="AD103" s="1224"/>
      <c r="AE103" s="1224"/>
      <c r="AF103" s="1224"/>
      <c r="AG103" s="1224"/>
      <c r="AH103" s="1224"/>
      <c r="AI103" s="1224"/>
      <c r="AJ103" s="1224"/>
      <c r="AK103" s="1224"/>
      <c r="AL103" s="1224"/>
      <c r="AM103" s="1224"/>
      <c r="AN103" s="1224"/>
      <c r="AO103" s="1224"/>
      <c r="AP103" s="1225"/>
      <c r="AQ103" s="1232" t="s">
        <v>37</v>
      </c>
      <c r="AR103" s="1233"/>
      <c r="AS103" s="1233"/>
      <c r="AT103" s="1233"/>
      <c r="AU103" s="1233"/>
      <c r="AV103" s="1233"/>
      <c r="AW103" s="1234"/>
      <c r="AX103" s="726" t="str">
        <f>IF(作業２!E21="","",作業２!E21)</f>
        <v/>
      </c>
      <c r="AY103" s="727"/>
      <c r="AZ103" s="727"/>
      <c r="BA103" s="727"/>
      <c r="BB103" s="727"/>
      <c r="BC103" s="727"/>
      <c r="BD103" s="727"/>
      <c r="BE103" s="727"/>
      <c r="BF103" s="727"/>
      <c r="BG103" s="727"/>
      <c r="BH103" s="727"/>
      <c r="BI103" s="727"/>
      <c r="BJ103" s="727"/>
      <c r="BK103" s="727"/>
      <c r="BL103" s="727"/>
      <c r="BM103" s="727"/>
      <c r="BN103" s="727"/>
      <c r="BO103" s="727"/>
      <c r="BP103" s="728"/>
    </row>
    <row r="104" spans="4:96" ht="9.75" customHeight="1">
      <c r="D104" s="762"/>
      <c r="E104" s="763"/>
      <c r="F104" s="763"/>
      <c r="G104" s="763"/>
      <c r="H104" s="763"/>
      <c r="I104" s="763"/>
      <c r="J104" s="764"/>
      <c r="K104" s="1031"/>
      <c r="L104" s="763"/>
      <c r="M104" s="763"/>
      <c r="N104" s="763"/>
      <c r="O104" s="763"/>
      <c r="P104" s="764"/>
      <c r="Q104" s="1226"/>
      <c r="R104" s="1227"/>
      <c r="S104" s="1227"/>
      <c r="T104" s="1227"/>
      <c r="U104" s="1227"/>
      <c r="V104" s="1227"/>
      <c r="W104" s="1227"/>
      <c r="X104" s="1227"/>
      <c r="Y104" s="1227"/>
      <c r="Z104" s="1227"/>
      <c r="AA104" s="1227"/>
      <c r="AB104" s="1227"/>
      <c r="AC104" s="1227"/>
      <c r="AD104" s="1227"/>
      <c r="AE104" s="1227"/>
      <c r="AF104" s="1227"/>
      <c r="AG104" s="1227"/>
      <c r="AH104" s="1227"/>
      <c r="AI104" s="1227"/>
      <c r="AJ104" s="1227"/>
      <c r="AK104" s="1227"/>
      <c r="AL104" s="1227"/>
      <c r="AM104" s="1227"/>
      <c r="AN104" s="1227"/>
      <c r="AO104" s="1227"/>
      <c r="AP104" s="1228"/>
      <c r="AQ104" s="1235"/>
      <c r="AR104" s="1236"/>
      <c r="AS104" s="1236"/>
      <c r="AT104" s="1236"/>
      <c r="AU104" s="1236"/>
      <c r="AV104" s="1236"/>
      <c r="AW104" s="1237"/>
      <c r="AX104" s="729"/>
      <c r="AY104" s="730"/>
      <c r="AZ104" s="730"/>
      <c r="BA104" s="730"/>
      <c r="BB104" s="730"/>
      <c r="BC104" s="730"/>
      <c r="BD104" s="730"/>
      <c r="BE104" s="730"/>
      <c r="BF104" s="730"/>
      <c r="BG104" s="730"/>
      <c r="BH104" s="730"/>
      <c r="BI104" s="730"/>
      <c r="BJ104" s="730"/>
      <c r="BK104" s="730"/>
      <c r="BL104" s="730"/>
      <c r="BM104" s="730"/>
      <c r="BN104" s="730"/>
      <c r="BO104" s="730"/>
      <c r="BP104" s="731"/>
      <c r="BR104" s="1241" t="s">
        <v>57</v>
      </c>
      <c r="BS104" s="1242"/>
      <c r="BT104" s="1242"/>
      <c r="BU104" s="1242"/>
      <c r="BV104" s="1242"/>
      <c r="BW104" s="1242"/>
      <c r="BX104" s="1242"/>
      <c r="BY104" s="1242"/>
      <c r="BZ104" s="1242"/>
      <c r="CA104" s="1242"/>
      <c r="CB104" s="1242"/>
      <c r="CC104" s="1365"/>
      <c r="CD104" s="1365"/>
      <c r="CE104" s="1365"/>
      <c r="CF104" s="1365"/>
      <c r="CG104" s="1365"/>
      <c r="CH104" s="1365"/>
      <c r="CI104" s="1365"/>
      <c r="CJ104" s="1365"/>
      <c r="CK104" s="1365"/>
      <c r="CL104" s="1365"/>
      <c r="CM104" s="1365"/>
      <c r="CN104" s="1365"/>
      <c r="CO104" s="1365"/>
      <c r="CP104" s="1365"/>
      <c r="CQ104" s="1365"/>
    </row>
    <row r="105" spans="4:96" ht="9.75" customHeight="1">
      <c r="D105" s="762"/>
      <c r="E105" s="763"/>
      <c r="F105" s="763"/>
      <c r="G105" s="763"/>
      <c r="H105" s="763"/>
      <c r="I105" s="763"/>
      <c r="J105" s="764"/>
      <c r="K105" s="1031"/>
      <c r="L105" s="763"/>
      <c r="M105" s="763"/>
      <c r="N105" s="763"/>
      <c r="O105" s="763"/>
      <c r="P105" s="764"/>
      <c r="Q105" s="1226"/>
      <c r="R105" s="1227"/>
      <c r="S105" s="1227"/>
      <c r="T105" s="1227"/>
      <c r="U105" s="1227"/>
      <c r="V105" s="1227"/>
      <c r="W105" s="1227"/>
      <c r="X105" s="1227"/>
      <c r="Y105" s="1227"/>
      <c r="Z105" s="1227"/>
      <c r="AA105" s="1227"/>
      <c r="AB105" s="1227"/>
      <c r="AC105" s="1227"/>
      <c r="AD105" s="1227"/>
      <c r="AE105" s="1227"/>
      <c r="AF105" s="1227"/>
      <c r="AG105" s="1227"/>
      <c r="AH105" s="1227"/>
      <c r="AI105" s="1227"/>
      <c r="AJ105" s="1227"/>
      <c r="AK105" s="1227"/>
      <c r="AL105" s="1227"/>
      <c r="AM105" s="1227"/>
      <c r="AN105" s="1227"/>
      <c r="AO105" s="1227"/>
      <c r="AP105" s="1228"/>
      <c r="AQ105" s="1235"/>
      <c r="AR105" s="1236"/>
      <c r="AS105" s="1236"/>
      <c r="AT105" s="1236"/>
      <c r="AU105" s="1236"/>
      <c r="AV105" s="1236"/>
      <c r="AW105" s="1237"/>
      <c r="AX105" s="729"/>
      <c r="AY105" s="730"/>
      <c r="AZ105" s="730"/>
      <c r="BA105" s="730"/>
      <c r="BB105" s="730"/>
      <c r="BC105" s="730"/>
      <c r="BD105" s="730"/>
      <c r="BE105" s="730"/>
      <c r="BF105" s="730"/>
      <c r="BG105" s="730"/>
      <c r="BH105" s="730"/>
      <c r="BI105" s="730"/>
      <c r="BJ105" s="730"/>
      <c r="BK105" s="730"/>
      <c r="BL105" s="730"/>
      <c r="BM105" s="730"/>
      <c r="BN105" s="730"/>
      <c r="BO105" s="730"/>
      <c r="BP105" s="731"/>
      <c r="BR105" s="1243"/>
      <c r="BS105" s="1243"/>
      <c r="BT105" s="1243"/>
      <c r="BU105" s="1243"/>
      <c r="BV105" s="1243"/>
      <c r="BW105" s="1243"/>
      <c r="BX105" s="1243"/>
      <c r="BY105" s="1243"/>
      <c r="BZ105" s="1243"/>
      <c r="CA105" s="1243"/>
      <c r="CB105" s="1243"/>
      <c r="CC105" s="1366"/>
      <c r="CD105" s="1366"/>
      <c r="CE105" s="1366"/>
      <c r="CF105" s="1366"/>
      <c r="CG105" s="1366"/>
      <c r="CH105" s="1366"/>
      <c r="CI105" s="1366"/>
      <c r="CJ105" s="1366"/>
      <c r="CK105" s="1366"/>
      <c r="CL105" s="1366"/>
      <c r="CM105" s="1366"/>
      <c r="CN105" s="1366"/>
      <c r="CO105" s="1366"/>
      <c r="CP105" s="1366"/>
      <c r="CQ105" s="1366"/>
    </row>
    <row r="106" spans="4:96" ht="9.75" customHeight="1">
      <c r="D106" s="762"/>
      <c r="E106" s="763"/>
      <c r="F106" s="763"/>
      <c r="G106" s="763"/>
      <c r="H106" s="763"/>
      <c r="I106" s="763"/>
      <c r="J106" s="764"/>
      <c r="K106" s="1032"/>
      <c r="L106" s="1033"/>
      <c r="M106" s="1033"/>
      <c r="N106" s="1033"/>
      <c r="O106" s="1033"/>
      <c r="P106" s="1034"/>
      <c r="Q106" s="1229"/>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1"/>
      <c r="AQ106" s="1238"/>
      <c r="AR106" s="1239"/>
      <c r="AS106" s="1239"/>
      <c r="AT106" s="1239"/>
      <c r="AU106" s="1239"/>
      <c r="AV106" s="1239"/>
      <c r="AW106" s="1240"/>
      <c r="AX106" s="732"/>
      <c r="AY106" s="733"/>
      <c r="AZ106" s="733"/>
      <c r="BA106" s="733"/>
      <c r="BB106" s="733"/>
      <c r="BC106" s="733"/>
      <c r="BD106" s="733"/>
      <c r="BE106" s="733"/>
      <c r="BF106" s="733"/>
      <c r="BG106" s="733"/>
      <c r="BH106" s="733"/>
      <c r="BI106" s="733"/>
      <c r="BJ106" s="733"/>
      <c r="BK106" s="733"/>
      <c r="BL106" s="733"/>
      <c r="BM106" s="733"/>
      <c r="BN106" s="733"/>
      <c r="BO106" s="733"/>
      <c r="BP106" s="734"/>
      <c r="BR106" s="1243"/>
      <c r="BS106" s="1243"/>
      <c r="BT106" s="1243"/>
      <c r="BU106" s="1243"/>
      <c r="BV106" s="1243"/>
      <c r="BW106" s="1243"/>
      <c r="BX106" s="1243"/>
      <c r="BY106" s="1243"/>
      <c r="BZ106" s="1243"/>
      <c r="CA106" s="1243"/>
      <c r="CB106" s="1243"/>
      <c r="CC106" s="1366"/>
      <c r="CD106" s="1366"/>
      <c r="CE106" s="1366"/>
      <c r="CF106" s="1366"/>
      <c r="CG106" s="1366"/>
      <c r="CH106" s="1366"/>
      <c r="CI106" s="1366"/>
      <c r="CJ106" s="1366"/>
      <c r="CK106" s="1366"/>
      <c r="CL106" s="1366"/>
      <c r="CM106" s="1366"/>
      <c r="CN106" s="1366"/>
      <c r="CO106" s="1366"/>
      <c r="CP106" s="1366"/>
      <c r="CQ106" s="1366"/>
    </row>
    <row r="107" spans="4:96" ht="9.75" customHeight="1">
      <c r="D107" s="762"/>
      <c r="E107" s="763"/>
      <c r="F107" s="763"/>
      <c r="G107" s="763"/>
      <c r="H107" s="763"/>
      <c r="I107" s="763"/>
      <c r="J107" s="764"/>
      <c r="K107" s="1158" t="s">
        <v>22</v>
      </c>
      <c r="L107" s="757"/>
      <c r="M107" s="757"/>
      <c r="N107" s="757"/>
      <c r="O107" s="757"/>
      <c r="P107" s="758"/>
      <c r="Q107" s="1368" t="str">
        <f>IF(作業２!E20="","",作業２!E20)</f>
        <v/>
      </c>
      <c r="R107" s="1369"/>
      <c r="S107" s="1369"/>
      <c r="T107" s="1369"/>
      <c r="U107" s="1369"/>
      <c r="V107" s="1369"/>
      <c r="W107" s="1369"/>
      <c r="X107" s="1369"/>
      <c r="Y107" s="1369"/>
      <c r="Z107" s="1369"/>
      <c r="AA107" s="1369"/>
      <c r="AB107" s="1369"/>
      <c r="AC107" s="1369"/>
      <c r="AD107" s="1369"/>
      <c r="AE107" s="1369"/>
      <c r="AF107" s="1369"/>
      <c r="AG107" s="1369"/>
      <c r="AH107" s="1369"/>
      <c r="AI107" s="1369"/>
      <c r="AJ107" s="1369"/>
      <c r="AK107" s="1369"/>
      <c r="AL107" s="1369"/>
      <c r="AM107" s="1369"/>
      <c r="AN107" s="1369"/>
      <c r="AO107" s="1369"/>
      <c r="AP107" s="1370"/>
      <c r="AQ107" s="1374" t="s">
        <v>46</v>
      </c>
      <c r="AR107" s="1375"/>
      <c r="AS107" s="1375"/>
      <c r="AT107" s="1375"/>
      <c r="AU107" s="1375"/>
      <c r="AV107" s="1375"/>
      <c r="AW107" s="1376"/>
      <c r="AX107" s="735" t="str">
        <f>IF(作業２!E22="","",作業２!E22)</f>
        <v/>
      </c>
      <c r="AY107" s="736"/>
      <c r="AZ107" s="736"/>
      <c r="BA107" s="736"/>
      <c r="BB107" s="736"/>
      <c r="BC107" s="736"/>
      <c r="BD107" s="736"/>
      <c r="BE107" s="736"/>
      <c r="BF107" s="736"/>
      <c r="BG107" s="736"/>
      <c r="BH107" s="736"/>
      <c r="BI107" s="736"/>
      <c r="BJ107" s="736"/>
      <c r="BK107" s="736"/>
      <c r="BL107" s="736"/>
      <c r="BM107" s="736"/>
      <c r="BN107" s="736"/>
      <c r="BO107" s="736"/>
      <c r="BP107" s="737"/>
      <c r="BR107" s="1243"/>
      <c r="BS107" s="1243"/>
      <c r="BT107" s="1243"/>
      <c r="BU107" s="1243"/>
      <c r="BV107" s="1243"/>
      <c r="BW107" s="1243"/>
      <c r="BX107" s="1243"/>
      <c r="BY107" s="1243"/>
      <c r="BZ107" s="1243"/>
      <c r="CA107" s="1243"/>
      <c r="CB107" s="1243"/>
      <c r="CC107" s="1366"/>
      <c r="CD107" s="1366"/>
      <c r="CE107" s="1366"/>
      <c r="CF107" s="1366"/>
      <c r="CG107" s="1366"/>
      <c r="CH107" s="1366"/>
      <c r="CI107" s="1366"/>
      <c r="CJ107" s="1366"/>
      <c r="CK107" s="1366"/>
      <c r="CL107" s="1366"/>
      <c r="CM107" s="1366"/>
      <c r="CN107" s="1366"/>
      <c r="CO107" s="1366"/>
      <c r="CP107" s="1366"/>
      <c r="CQ107" s="1366"/>
    </row>
    <row r="108" spans="4:96" ht="9.75" customHeight="1">
      <c r="D108" s="762"/>
      <c r="E108" s="763"/>
      <c r="F108" s="763"/>
      <c r="G108" s="763"/>
      <c r="H108" s="763"/>
      <c r="I108" s="763"/>
      <c r="J108" s="764"/>
      <c r="K108" s="1031"/>
      <c r="L108" s="763"/>
      <c r="M108" s="763"/>
      <c r="N108" s="763"/>
      <c r="O108" s="763"/>
      <c r="P108" s="764"/>
      <c r="Q108" s="1226"/>
      <c r="R108" s="1227"/>
      <c r="S108" s="1227"/>
      <c r="T108" s="1227"/>
      <c r="U108" s="1227"/>
      <c r="V108" s="1227"/>
      <c r="W108" s="1227"/>
      <c r="X108" s="1227"/>
      <c r="Y108" s="1227"/>
      <c r="Z108" s="1227"/>
      <c r="AA108" s="1227"/>
      <c r="AB108" s="1227"/>
      <c r="AC108" s="1227"/>
      <c r="AD108" s="1227"/>
      <c r="AE108" s="1227"/>
      <c r="AF108" s="1227"/>
      <c r="AG108" s="1227"/>
      <c r="AH108" s="1227"/>
      <c r="AI108" s="1227"/>
      <c r="AJ108" s="1227"/>
      <c r="AK108" s="1227"/>
      <c r="AL108" s="1227"/>
      <c r="AM108" s="1227"/>
      <c r="AN108" s="1227"/>
      <c r="AO108" s="1227"/>
      <c r="AP108" s="1228"/>
      <c r="AQ108" s="1235"/>
      <c r="AR108" s="1236"/>
      <c r="AS108" s="1236"/>
      <c r="AT108" s="1236"/>
      <c r="AU108" s="1236"/>
      <c r="AV108" s="1236"/>
      <c r="AW108" s="1237"/>
      <c r="AX108" s="738"/>
      <c r="AY108" s="739"/>
      <c r="AZ108" s="739"/>
      <c r="BA108" s="739"/>
      <c r="BB108" s="739"/>
      <c r="BC108" s="739"/>
      <c r="BD108" s="739"/>
      <c r="BE108" s="739"/>
      <c r="BF108" s="739"/>
      <c r="BG108" s="739"/>
      <c r="BH108" s="739"/>
      <c r="BI108" s="739"/>
      <c r="BJ108" s="739"/>
      <c r="BK108" s="739"/>
      <c r="BL108" s="739"/>
      <c r="BM108" s="739"/>
      <c r="BN108" s="739"/>
      <c r="BO108" s="739"/>
      <c r="BP108" s="740"/>
      <c r="BR108" s="1243"/>
      <c r="BS108" s="1243"/>
      <c r="BT108" s="1243"/>
      <c r="BU108" s="1243"/>
      <c r="BV108" s="1243"/>
      <c r="BW108" s="1243"/>
      <c r="BX108" s="1243"/>
      <c r="BY108" s="1243"/>
      <c r="BZ108" s="1243"/>
      <c r="CA108" s="1243"/>
      <c r="CB108" s="1243"/>
      <c r="CC108" s="1366"/>
      <c r="CD108" s="1366"/>
      <c r="CE108" s="1366"/>
      <c r="CF108" s="1366"/>
      <c r="CG108" s="1366"/>
      <c r="CH108" s="1366"/>
      <c r="CI108" s="1366"/>
      <c r="CJ108" s="1366"/>
      <c r="CK108" s="1366"/>
      <c r="CL108" s="1366"/>
      <c r="CM108" s="1366"/>
      <c r="CN108" s="1366"/>
      <c r="CO108" s="1366"/>
      <c r="CP108" s="1366"/>
      <c r="CQ108" s="1366"/>
    </row>
    <row r="109" spans="4:96" ht="9.75" customHeight="1">
      <c r="D109" s="762"/>
      <c r="E109" s="763"/>
      <c r="F109" s="763"/>
      <c r="G109" s="763"/>
      <c r="H109" s="763"/>
      <c r="I109" s="763"/>
      <c r="J109" s="764"/>
      <c r="K109" s="1031"/>
      <c r="L109" s="763"/>
      <c r="M109" s="763"/>
      <c r="N109" s="763"/>
      <c r="O109" s="763"/>
      <c r="P109" s="764"/>
      <c r="Q109" s="1226"/>
      <c r="R109" s="1227"/>
      <c r="S109" s="1227"/>
      <c r="T109" s="1227"/>
      <c r="U109" s="1227"/>
      <c r="V109" s="1227"/>
      <c r="W109" s="1227"/>
      <c r="X109" s="1227"/>
      <c r="Y109" s="1227"/>
      <c r="Z109" s="1227"/>
      <c r="AA109" s="1227"/>
      <c r="AB109" s="1227"/>
      <c r="AC109" s="1227"/>
      <c r="AD109" s="1227"/>
      <c r="AE109" s="1227"/>
      <c r="AF109" s="1227"/>
      <c r="AG109" s="1227"/>
      <c r="AH109" s="1227"/>
      <c r="AI109" s="1227"/>
      <c r="AJ109" s="1227"/>
      <c r="AK109" s="1227"/>
      <c r="AL109" s="1227"/>
      <c r="AM109" s="1227"/>
      <c r="AN109" s="1227"/>
      <c r="AO109" s="1227"/>
      <c r="AP109" s="1228"/>
      <c r="AQ109" s="1235"/>
      <c r="AR109" s="1236"/>
      <c r="AS109" s="1236"/>
      <c r="AT109" s="1236"/>
      <c r="AU109" s="1236"/>
      <c r="AV109" s="1236"/>
      <c r="AW109" s="1237"/>
      <c r="AX109" s="738"/>
      <c r="AY109" s="739"/>
      <c r="AZ109" s="739"/>
      <c r="BA109" s="739"/>
      <c r="BB109" s="739"/>
      <c r="BC109" s="739"/>
      <c r="BD109" s="739"/>
      <c r="BE109" s="739"/>
      <c r="BF109" s="739"/>
      <c r="BG109" s="739"/>
      <c r="BH109" s="739"/>
      <c r="BI109" s="739"/>
      <c r="BJ109" s="739"/>
      <c r="BK109" s="739"/>
      <c r="BL109" s="739"/>
      <c r="BM109" s="739"/>
      <c r="BN109" s="739"/>
      <c r="BO109" s="739"/>
      <c r="BP109" s="740"/>
      <c r="BR109" s="1244"/>
      <c r="BS109" s="1244"/>
      <c r="BT109" s="1244"/>
      <c r="BU109" s="1244"/>
      <c r="BV109" s="1244"/>
      <c r="BW109" s="1244"/>
      <c r="BX109" s="1244"/>
      <c r="BY109" s="1244"/>
      <c r="BZ109" s="1244"/>
      <c r="CA109" s="1244"/>
      <c r="CB109" s="1244"/>
      <c r="CC109" s="1367"/>
      <c r="CD109" s="1367"/>
      <c r="CE109" s="1367"/>
      <c r="CF109" s="1367"/>
      <c r="CG109" s="1367"/>
      <c r="CH109" s="1367"/>
      <c r="CI109" s="1367"/>
      <c r="CJ109" s="1367"/>
      <c r="CK109" s="1367"/>
      <c r="CL109" s="1367"/>
      <c r="CM109" s="1367"/>
      <c r="CN109" s="1367"/>
      <c r="CO109" s="1367"/>
      <c r="CP109" s="1367"/>
      <c r="CQ109" s="1367"/>
    </row>
    <row r="110" spans="4:96" ht="15" customHeight="1" thickBot="1">
      <c r="D110" s="1071"/>
      <c r="E110" s="1072"/>
      <c r="F110" s="1072"/>
      <c r="G110" s="1072"/>
      <c r="H110" s="1072"/>
      <c r="I110" s="1072"/>
      <c r="J110" s="1073"/>
      <c r="K110" s="1145"/>
      <c r="L110" s="1072"/>
      <c r="M110" s="1072"/>
      <c r="N110" s="1072"/>
      <c r="O110" s="1072"/>
      <c r="P110" s="1073"/>
      <c r="Q110" s="1371"/>
      <c r="R110" s="1372"/>
      <c r="S110" s="1372"/>
      <c r="T110" s="1372"/>
      <c r="U110" s="1372"/>
      <c r="V110" s="1372"/>
      <c r="W110" s="1372"/>
      <c r="X110" s="1372"/>
      <c r="Y110" s="1372"/>
      <c r="Z110" s="1372"/>
      <c r="AA110" s="1372"/>
      <c r="AB110" s="1372"/>
      <c r="AC110" s="1372"/>
      <c r="AD110" s="1372"/>
      <c r="AE110" s="1372"/>
      <c r="AF110" s="1372"/>
      <c r="AG110" s="1372"/>
      <c r="AH110" s="1372"/>
      <c r="AI110" s="1372"/>
      <c r="AJ110" s="1372"/>
      <c r="AK110" s="1372"/>
      <c r="AL110" s="1372"/>
      <c r="AM110" s="1372"/>
      <c r="AN110" s="1372"/>
      <c r="AO110" s="1372"/>
      <c r="AP110" s="1373"/>
      <c r="AQ110" s="1377"/>
      <c r="AR110" s="1378"/>
      <c r="AS110" s="1378"/>
      <c r="AT110" s="1378"/>
      <c r="AU110" s="1378"/>
      <c r="AV110" s="1378"/>
      <c r="AW110" s="1379"/>
      <c r="AX110" s="741"/>
      <c r="AY110" s="742"/>
      <c r="AZ110" s="742"/>
      <c r="BA110" s="742"/>
      <c r="BB110" s="742"/>
      <c r="BC110" s="742"/>
      <c r="BD110" s="742"/>
      <c r="BE110" s="742"/>
      <c r="BF110" s="742"/>
      <c r="BG110" s="742"/>
      <c r="BH110" s="742"/>
      <c r="BI110" s="742"/>
      <c r="BJ110" s="742"/>
      <c r="BK110" s="742"/>
      <c r="BL110" s="742"/>
      <c r="BM110" s="742"/>
      <c r="BN110" s="742"/>
      <c r="BO110" s="742"/>
      <c r="BP110" s="743"/>
      <c r="CH110" s="1359" t="str">
        <f>作業２!C86</f>
        <v>20230306SH</v>
      </c>
      <c r="CI110" s="1359"/>
      <c r="CJ110" s="1359"/>
      <c r="CK110" s="1359"/>
      <c r="CL110" s="1359"/>
      <c r="CM110" s="1359"/>
      <c r="CN110" s="1359"/>
      <c r="CO110" s="1359"/>
      <c r="CP110" s="1359"/>
      <c r="CQ110" s="1359"/>
      <c r="CR110" s="1359"/>
    </row>
    <row r="111" spans="4:96" ht="3" customHeight="1" thickTop="1">
      <c r="E111" s="7"/>
    </row>
    <row r="112" spans="4:96" ht="16.5" customHeight="1"/>
    <row r="113" spans="5:101" ht="9.75" customHeight="1"/>
    <row r="114" spans="5:101" ht="24.75" customHeight="1">
      <c r="E114" s="1"/>
      <c r="F114" s="1"/>
      <c r="G114" s="1"/>
      <c r="H114" s="1"/>
      <c r="I114" s="1"/>
      <c r="J114" s="1"/>
      <c r="K114" s="1"/>
      <c r="M114" s="1"/>
      <c r="N114" s="1"/>
      <c r="O114" s="1"/>
      <c r="P114" s="1"/>
      <c r="Q114" s="1"/>
      <c r="R114" s="1"/>
      <c r="S114" s="1"/>
      <c r="T114" s="1"/>
      <c r="U114" s="1"/>
      <c r="V114" s="1"/>
      <c r="W114" s="1"/>
      <c r="X114" s="1"/>
      <c r="Y114" s="1"/>
      <c r="Z114" s="1"/>
      <c r="AA114" s="1"/>
      <c r="AB114" s="1"/>
      <c r="AC114" s="1"/>
      <c r="AD114" s="1"/>
      <c r="AE114" s="1"/>
      <c r="AH114" s="3" t="s">
        <v>84</v>
      </c>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row>
    <row r="115" spans="5:101" ht="24.75" customHeight="1" thickBot="1">
      <c r="E115" s="1"/>
      <c r="F115" s="1"/>
      <c r="G115" s="1"/>
      <c r="H115" s="1"/>
      <c r="I115" s="1"/>
      <c r="J115" s="1"/>
      <c r="K115" s="1"/>
      <c r="M115" s="1"/>
      <c r="N115" s="1"/>
      <c r="O115" s="1"/>
      <c r="P115" s="1"/>
      <c r="Q115" s="1"/>
      <c r="R115" s="1"/>
      <c r="S115" s="1"/>
      <c r="T115" s="1"/>
      <c r="U115" s="1"/>
      <c r="V115" s="1"/>
      <c r="W115" s="1"/>
      <c r="X115" s="1"/>
      <c r="Y115" s="1"/>
      <c r="Z115" s="1"/>
      <c r="AA115" s="1"/>
      <c r="AB115" s="1"/>
      <c r="AC115" s="1"/>
      <c r="AD115" s="1"/>
      <c r="AE115" s="1"/>
      <c r="AH115" s="649" t="s">
        <v>475</v>
      </c>
      <c r="AI115" s="649"/>
      <c r="AJ115" s="649"/>
      <c r="AK115" s="649"/>
      <c r="AL115" s="649"/>
      <c r="AM115" s="649"/>
      <c r="AN115" s="649"/>
      <c r="AO115" s="649"/>
      <c r="AP115" s="649"/>
      <c r="AQ115" s="649"/>
      <c r="AR115" s="649"/>
      <c r="AS115" s="649"/>
      <c r="AT115" s="649"/>
      <c r="AU115" s="649"/>
      <c r="AV115" s="649"/>
      <c r="AW115" s="649"/>
      <c r="AX115" s="649"/>
      <c r="AY115" s="649"/>
      <c r="AZ115" s="649"/>
      <c r="BA115" s="649"/>
      <c r="BB115" s="649"/>
      <c r="BC115" s="649"/>
      <c r="BD115" s="649"/>
      <c r="BE115" s="649"/>
      <c r="BF115" s="649"/>
      <c r="BG115" s="649"/>
      <c r="BH115" s="649"/>
      <c r="BI115" s="649"/>
      <c r="BJ115" s="649"/>
      <c r="BK115" s="649"/>
      <c r="BL115" s="649"/>
      <c r="BM115" s="649"/>
      <c r="BN115" s="649"/>
      <c r="BO115" s="649"/>
      <c r="BP115" s="649"/>
      <c r="BQ115" s="649"/>
      <c r="BR115" s="649"/>
      <c r="BS115" s="1"/>
      <c r="BT115" s="1"/>
      <c r="BU115" s="1"/>
      <c r="BV115" s="1"/>
      <c r="BW115" s="1"/>
      <c r="BX115" s="1"/>
      <c r="BY115" s="1"/>
      <c r="BZ115" s="1355" t="s">
        <v>83</v>
      </c>
      <c r="CA115" s="1355"/>
      <c r="CB115" s="1355"/>
      <c r="CC115" s="1355"/>
      <c r="CD115" s="1355"/>
      <c r="CE115" s="1355"/>
      <c r="CF115" s="1355"/>
      <c r="CG115" s="1355"/>
      <c r="CH115" s="1355"/>
      <c r="CI115" s="1355"/>
      <c r="CJ115" s="1355"/>
      <c r="CK115" s="1355"/>
      <c r="CL115" s="1355"/>
      <c r="CM115" s="1355"/>
      <c r="CN115" s="1355"/>
      <c r="CO115" s="1355"/>
      <c r="CP115" s="1355"/>
      <c r="CQ115" s="1355"/>
      <c r="CR115" s="1355"/>
    </row>
    <row r="116" spans="5:101" ht="24.75" customHeight="1" thickTop="1">
      <c r="E116" s="874" t="s">
        <v>483</v>
      </c>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875"/>
      <c r="AM116" s="875"/>
      <c r="AN116" s="875"/>
      <c r="AO116" s="875"/>
      <c r="AP116" s="876"/>
      <c r="AQ116" s="1"/>
      <c r="AR116" s="1"/>
      <c r="AS116" s="1"/>
      <c r="AT116" s="1"/>
      <c r="AU116" s="1"/>
      <c r="AV116" s="1360" t="str">
        <f ca="1">IF(作業２!E86=8,"0パンチ",CONCATENATE(作業２!E81,作業２!E82))</f>
        <v/>
      </c>
      <c r="AW116" s="1360"/>
      <c r="AX116" s="1360"/>
      <c r="AY116" s="1360"/>
      <c r="AZ116" s="1360"/>
      <c r="BA116" s="1360"/>
      <c r="BB116" s="1360"/>
      <c r="BC116" s="1360"/>
      <c r="BD116" s="1360"/>
      <c r="BE116" s="1360"/>
      <c r="BF116" s="1360"/>
      <c r="BG116" s="1360"/>
      <c r="BH116" s="1360"/>
      <c r="BI116" s="1360"/>
      <c r="BJ116" s="1360"/>
      <c r="BK116" s="1360"/>
      <c r="BL116" s="1360"/>
      <c r="BM116" s="1360"/>
      <c r="BN116" s="1360"/>
      <c r="BO116" s="1360"/>
      <c r="BP116" s="1360"/>
      <c r="BQ116" s="1360"/>
      <c r="BR116" s="1360"/>
      <c r="BS116" s="1360"/>
      <c r="BT116" s="1360"/>
      <c r="BU116" s="1360"/>
      <c r="BV116" s="1"/>
      <c r="BW116" s="1"/>
      <c r="BX116" s="1"/>
      <c r="BY116" s="1"/>
      <c r="BZ116" s="1356" t="s">
        <v>0</v>
      </c>
      <c r="CA116" s="1357"/>
      <c r="CB116" s="1357"/>
      <c r="CC116" s="1357"/>
      <c r="CD116" s="1357"/>
      <c r="CE116" s="1357"/>
      <c r="CF116" s="1357"/>
      <c r="CG116" s="1357"/>
      <c r="CH116" s="1357"/>
      <c r="CI116" s="1357"/>
      <c r="CJ116" s="1357"/>
      <c r="CK116" s="1357"/>
      <c r="CL116" s="1357"/>
      <c r="CM116" s="1357"/>
      <c r="CN116" s="1357"/>
      <c r="CO116" s="1357"/>
      <c r="CP116" s="1357"/>
      <c r="CQ116" s="1357"/>
      <c r="CR116" s="1358"/>
    </row>
    <row r="117" spans="5:101" ht="39" customHeight="1">
      <c r="E117" s="744" t="str">
        <f>IF(L18="","",L18)</f>
        <v/>
      </c>
      <c r="F117" s="745"/>
      <c r="G117" s="745"/>
      <c r="H117" s="745"/>
      <c r="I117" s="745"/>
      <c r="J117" s="745"/>
      <c r="K117" s="745"/>
      <c r="L117" s="745"/>
      <c r="M117" s="745"/>
      <c r="N117" s="745"/>
      <c r="O117" s="745"/>
      <c r="P117" s="745"/>
      <c r="Q117" s="745"/>
      <c r="R117" s="745"/>
      <c r="S117" s="745"/>
      <c r="T117" s="745"/>
      <c r="U117" s="745"/>
      <c r="V117" s="745"/>
      <c r="W117" s="745"/>
      <c r="X117" s="745"/>
      <c r="Y117" s="745"/>
      <c r="Z117" s="745"/>
      <c r="AA117" s="745"/>
      <c r="AB117" s="745"/>
      <c r="AC117" s="745"/>
      <c r="AD117" s="745"/>
      <c r="AE117" s="745"/>
      <c r="AF117" s="745"/>
      <c r="AG117" s="745"/>
      <c r="AH117" s="745"/>
      <c r="AI117" s="745"/>
      <c r="AJ117" s="745"/>
      <c r="AK117" s="745"/>
      <c r="AL117" s="745"/>
      <c r="AM117" s="745"/>
      <c r="AN117" s="745"/>
      <c r="AO117" s="745"/>
      <c r="AP117" s="746"/>
      <c r="AV117" s="1360"/>
      <c r="AW117" s="1360"/>
      <c r="AX117" s="1360"/>
      <c r="AY117" s="1360"/>
      <c r="AZ117" s="1360"/>
      <c r="BA117" s="1360"/>
      <c r="BB117" s="1360"/>
      <c r="BC117" s="1360"/>
      <c r="BD117" s="1360"/>
      <c r="BE117" s="1360"/>
      <c r="BF117" s="1360"/>
      <c r="BG117" s="1360"/>
      <c r="BH117" s="1360"/>
      <c r="BI117" s="1360"/>
      <c r="BJ117" s="1360"/>
      <c r="BK117" s="1360"/>
      <c r="BL117" s="1360"/>
      <c r="BM117" s="1360"/>
      <c r="BN117" s="1360"/>
      <c r="BO117" s="1360"/>
      <c r="BP117" s="1360"/>
      <c r="BQ117" s="1360"/>
      <c r="BR117" s="1360"/>
      <c r="BS117" s="1360"/>
      <c r="BT117" s="1360"/>
      <c r="BU117" s="1360"/>
      <c r="BZ117" s="996"/>
      <c r="CA117" s="997"/>
      <c r="CB117" s="997"/>
      <c r="CC117" s="997"/>
      <c r="CD117" s="997"/>
      <c r="CE117" s="997"/>
      <c r="CF117" s="997"/>
      <c r="CG117" s="997"/>
      <c r="CH117" s="997"/>
      <c r="CI117" s="997"/>
      <c r="CJ117" s="997"/>
      <c r="CK117" s="997"/>
      <c r="CL117" s="997"/>
      <c r="CM117" s="997"/>
      <c r="CN117" s="997"/>
      <c r="CO117" s="997"/>
      <c r="CP117" s="997"/>
      <c r="CQ117" s="997"/>
      <c r="CR117" s="998"/>
    </row>
    <row r="118" spans="5:101" ht="15" customHeight="1" thickBot="1">
      <c r="E118" s="747"/>
      <c r="F118" s="748"/>
      <c r="G118" s="748"/>
      <c r="H118" s="748"/>
      <c r="I118" s="748"/>
      <c r="J118" s="748"/>
      <c r="K118" s="748"/>
      <c r="L118" s="748"/>
      <c r="M118" s="748"/>
      <c r="N118" s="748"/>
      <c r="O118" s="748"/>
      <c r="P118" s="748"/>
      <c r="Q118" s="748"/>
      <c r="R118" s="748"/>
      <c r="S118" s="748"/>
      <c r="T118" s="748"/>
      <c r="U118" s="748"/>
      <c r="V118" s="748"/>
      <c r="W118" s="748"/>
      <c r="X118" s="748"/>
      <c r="Y118" s="748"/>
      <c r="Z118" s="748"/>
      <c r="AA118" s="748"/>
      <c r="AB118" s="748"/>
      <c r="AC118" s="748"/>
      <c r="AD118" s="748"/>
      <c r="AE118" s="748"/>
      <c r="AF118" s="748"/>
      <c r="AG118" s="748"/>
      <c r="AH118" s="748"/>
      <c r="AI118" s="748"/>
      <c r="AJ118" s="748"/>
      <c r="AK118" s="748"/>
      <c r="AL118" s="748"/>
      <c r="AM118" s="748"/>
      <c r="AN118" s="748"/>
      <c r="AO118" s="748"/>
      <c r="AP118" s="749"/>
      <c r="AV118" s="1360"/>
      <c r="AW118" s="1360"/>
      <c r="AX118" s="1360"/>
      <c r="AY118" s="1360"/>
      <c r="AZ118" s="1360"/>
      <c r="BA118" s="1360"/>
      <c r="BB118" s="1360"/>
      <c r="BC118" s="1360"/>
      <c r="BD118" s="1360"/>
      <c r="BE118" s="1360"/>
      <c r="BF118" s="1360"/>
      <c r="BG118" s="1360"/>
      <c r="BH118" s="1360"/>
      <c r="BI118" s="1360"/>
      <c r="BJ118" s="1360"/>
      <c r="BK118" s="1360"/>
      <c r="BL118" s="1360"/>
      <c r="BM118" s="1360"/>
      <c r="BN118" s="1360"/>
      <c r="BO118" s="1360"/>
      <c r="BP118" s="1360"/>
      <c r="BQ118" s="1360"/>
      <c r="BR118" s="1360"/>
      <c r="BS118" s="1360"/>
      <c r="BT118" s="1360"/>
      <c r="BU118" s="1360"/>
    </row>
    <row r="119" spans="5:101" ht="15" customHeight="1" thickTop="1" thickBot="1">
      <c r="BI119" s="886" t="str">
        <f ca="1">CONCATENATE("（",作業２!C63,作業２!C56,"年4月1日～",作業２!C67,作業２!C59,"年3月31日　単位：円）")</f>
        <v>（令和5年4月1日～令和6年3月31日　単位：円）</v>
      </c>
      <c r="BJ119" s="886"/>
      <c r="BK119" s="886"/>
      <c r="BL119" s="886"/>
      <c r="BM119" s="886"/>
      <c r="BN119" s="886"/>
      <c r="BO119" s="886"/>
      <c r="BP119" s="886"/>
      <c r="BQ119" s="886"/>
      <c r="BR119" s="886"/>
      <c r="BS119" s="886"/>
      <c r="BT119" s="886"/>
      <c r="BU119" s="886"/>
      <c r="BV119" s="886"/>
      <c r="BW119" s="886"/>
      <c r="BX119" s="886"/>
      <c r="BY119" s="886"/>
      <c r="BZ119" s="886"/>
      <c r="CA119" s="886"/>
      <c r="CB119" s="886"/>
      <c r="CC119" s="886"/>
      <c r="CD119" s="886"/>
      <c r="CE119" s="886"/>
      <c r="CF119" s="886"/>
      <c r="CG119" s="886"/>
      <c r="CH119" s="886"/>
      <c r="CI119" s="886"/>
      <c r="CJ119" s="886"/>
      <c r="CK119" s="886"/>
      <c r="CL119" s="886"/>
      <c r="CM119" s="886"/>
      <c r="CN119" s="886"/>
      <c r="CO119" s="886"/>
      <c r="CP119" s="886"/>
      <c r="CQ119" s="886"/>
      <c r="CR119" s="886"/>
    </row>
    <row r="120" spans="5:101" ht="20.100000000000001" customHeight="1" thickTop="1">
      <c r="E120" s="877" t="s">
        <v>85</v>
      </c>
      <c r="F120" s="878"/>
      <c r="G120" s="878"/>
      <c r="H120" s="878"/>
      <c r="I120" s="878"/>
      <c r="J120" s="878"/>
      <c r="K120" s="878"/>
      <c r="L120" s="878"/>
      <c r="M120" s="878"/>
      <c r="N120" s="878"/>
      <c r="O120" s="878"/>
      <c r="P120" s="878"/>
      <c r="Q120" s="878"/>
      <c r="R120" s="878"/>
      <c r="S120" s="878"/>
      <c r="T120" s="878"/>
      <c r="U120" s="878"/>
      <c r="V120" s="878"/>
      <c r="W120" s="878"/>
      <c r="X120" s="879"/>
      <c r="Y120" s="650" t="s">
        <v>106</v>
      </c>
      <c r="Z120" s="651"/>
      <c r="AA120" s="651"/>
      <c r="AB120" s="651"/>
      <c r="AC120" s="651"/>
      <c r="AD120" s="651"/>
      <c r="AE120" s="651"/>
      <c r="AF120" s="651"/>
      <c r="AG120" s="651"/>
      <c r="AH120" s="651"/>
      <c r="AI120" s="651"/>
      <c r="AJ120" s="651"/>
      <c r="AK120" s="651"/>
      <c r="AL120" s="651"/>
      <c r="AM120" s="651"/>
      <c r="AN120" s="651"/>
      <c r="AO120" s="651"/>
      <c r="AP120" s="652"/>
      <c r="AQ120" s="656"/>
      <c r="AR120" s="657"/>
      <c r="AS120" s="657"/>
      <c r="AT120" s="657"/>
      <c r="AU120" s="657"/>
      <c r="AV120" s="657"/>
      <c r="AW120" s="657"/>
      <c r="AX120" s="657"/>
      <c r="AY120" s="657"/>
      <c r="AZ120" s="657"/>
      <c r="BA120" s="657"/>
      <c r="BB120" s="657"/>
      <c r="BC120" s="657"/>
      <c r="BD120" s="657"/>
      <c r="BE120" s="657"/>
      <c r="BF120" s="657"/>
      <c r="BG120" s="657"/>
      <c r="BH120" s="658"/>
      <c r="BI120" s="662" t="s">
        <v>105</v>
      </c>
      <c r="BJ120" s="663"/>
      <c r="BK120" s="663"/>
      <c r="BL120" s="663"/>
      <c r="BM120" s="663"/>
      <c r="BN120" s="663"/>
      <c r="BO120" s="663"/>
      <c r="BP120" s="663"/>
      <c r="BQ120" s="663"/>
      <c r="BR120" s="663"/>
      <c r="BS120" s="663"/>
      <c r="BT120" s="663"/>
      <c r="BU120" s="663"/>
      <c r="BV120" s="663"/>
      <c r="BW120" s="663"/>
      <c r="BX120" s="663"/>
      <c r="BY120" s="663"/>
      <c r="BZ120" s="664"/>
      <c r="CA120" s="665"/>
      <c r="CB120" s="666"/>
      <c r="CC120" s="666"/>
      <c r="CD120" s="666"/>
      <c r="CE120" s="666"/>
      <c r="CF120" s="666"/>
      <c r="CG120" s="666"/>
      <c r="CH120" s="666"/>
      <c r="CI120" s="666"/>
      <c r="CJ120" s="666"/>
      <c r="CK120" s="666"/>
      <c r="CL120" s="666"/>
      <c r="CM120" s="666"/>
      <c r="CN120" s="666"/>
      <c r="CO120" s="666"/>
      <c r="CP120" s="666"/>
      <c r="CQ120" s="666"/>
      <c r="CR120" s="667"/>
    </row>
    <row r="121" spans="5:101" ht="20.100000000000001" customHeight="1">
      <c r="E121" s="880"/>
      <c r="F121" s="881"/>
      <c r="G121" s="881"/>
      <c r="H121" s="881"/>
      <c r="I121" s="881"/>
      <c r="J121" s="881"/>
      <c r="K121" s="881"/>
      <c r="L121" s="881"/>
      <c r="M121" s="881"/>
      <c r="N121" s="881"/>
      <c r="O121" s="881"/>
      <c r="P121" s="881"/>
      <c r="Q121" s="881"/>
      <c r="R121" s="881"/>
      <c r="S121" s="881"/>
      <c r="T121" s="881"/>
      <c r="U121" s="881"/>
      <c r="V121" s="881"/>
      <c r="W121" s="881"/>
      <c r="X121" s="882"/>
      <c r="Y121" s="653"/>
      <c r="Z121" s="654"/>
      <c r="AA121" s="654"/>
      <c r="AB121" s="654"/>
      <c r="AC121" s="654"/>
      <c r="AD121" s="654"/>
      <c r="AE121" s="654"/>
      <c r="AF121" s="654"/>
      <c r="AG121" s="654"/>
      <c r="AH121" s="654"/>
      <c r="AI121" s="654"/>
      <c r="AJ121" s="654"/>
      <c r="AK121" s="654"/>
      <c r="AL121" s="654"/>
      <c r="AM121" s="654"/>
      <c r="AN121" s="654"/>
      <c r="AO121" s="654"/>
      <c r="AP121" s="655"/>
      <c r="AQ121" s="659"/>
      <c r="AR121" s="660"/>
      <c r="AS121" s="660"/>
      <c r="AT121" s="660"/>
      <c r="AU121" s="660"/>
      <c r="AV121" s="660"/>
      <c r="AW121" s="660"/>
      <c r="AX121" s="660"/>
      <c r="AY121" s="660"/>
      <c r="AZ121" s="660"/>
      <c r="BA121" s="660"/>
      <c r="BB121" s="660"/>
      <c r="BC121" s="660"/>
      <c r="BD121" s="660"/>
      <c r="BE121" s="660"/>
      <c r="BF121" s="660"/>
      <c r="BG121" s="660"/>
      <c r="BH121" s="661"/>
      <c r="BI121" s="668" t="str">
        <f>IF(作業２!E9="","",作業２!E9)</f>
        <v/>
      </c>
      <c r="BJ121" s="669"/>
      <c r="BK121" s="669"/>
      <c r="BL121" s="669"/>
      <c r="BM121" s="669"/>
      <c r="BN121" s="669"/>
      <c r="BO121" s="669"/>
      <c r="BP121" s="669"/>
      <c r="BQ121" s="669"/>
      <c r="BR121" s="669"/>
      <c r="BS121" s="669"/>
      <c r="BT121" s="669"/>
      <c r="BU121" s="669"/>
      <c r="BV121" s="669"/>
      <c r="BW121" s="669"/>
      <c r="BX121" s="669"/>
      <c r="BY121" s="669"/>
      <c r="BZ121" s="670"/>
      <c r="CA121" s="862"/>
      <c r="CB121" s="863"/>
      <c r="CC121" s="863"/>
      <c r="CD121" s="863"/>
      <c r="CE121" s="863"/>
      <c r="CF121" s="863"/>
      <c r="CG121" s="863"/>
      <c r="CH121" s="863"/>
      <c r="CI121" s="863"/>
      <c r="CJ121" s="863"/>
      <c r="CK121" s="863"/>
      <c r="CL121" s="863"/>
      <c r="CM121" s="863"/>
      <c r="CN121" s="863"/>
      <c r="CO121" s="863"/>
      <c r="CP121" s="863"/>
      <c r="CQ121" s="863"/>
      <c r="CR121" s="864"/>
    </row>
    <row r="122" spans="5:101" ht="39.950000000000003" customHeight="1" thickBot="1">
      <c r="E122" s="974"/>
      <c r="F122" s="975"/>
      <c r="G122" s="975"/>
      <c r="H122" s="975"/>
      <c r="I122" s="975"/>
      <c r="J122" s="975"/>
      <c r="K122" s="975"/>
      <c r="L122" s="975"/>
      <c r="M122" s="975"/>
      <c r="N122" s="975"/>
      <c r="O122" s="975"/>
      <c r="P122" s="975"/>
      <c r="Q122" s="975"/>
      <c r="R122" s="975"/>
      <c r="S122" s="975"/>
      <c r="T122" s="975"/>
      <c r="U122" s="975"/>
      <c r="V122" s="975"/>
      <c r="W122" s="975"/>
      <c r="X122" s="976"/>
      <c r="Y122" s="983" t="s">
        <v>104</v>
      </c>
      <c r="Z122" s="984"/>
      <c r="AA122" s="984"/>
      <c r="AB122" s="984"/>
      <c r="AC122" s="984"/>
      <c r="AD122" s="984"/>
      <c r="AE122" s="984"/>
      <c r="AF122" s="984"/>
      <c r="AG122" s="984"/>
      <c r="AH122" s="984"/>
      <c r="AI122" s="984"/>
      <c r="AJ122" s="984"/>
      <c r="AK122" s="984"/>
      <c r="AL122" s="984"/>
      <c r="AM122" s="984"/>
      <c r="AN122" s="984"/>
      <c r="AO122" s="984"/>
      <c r="AP122" s="985"/>
      <c r="AQ122" s="986"/>
      <c r="AR122" s="987"/>
      <c r="AS122" s="987"/>
      <c r="AT122" s="987"/>
      <c r="AU122" s="987"/>
      <c r="AV122" s="987"/>
      <c r="AW122" s="987"/>
      <c r="AX122" s="987"/>
      <c r="AY122" s="987"/>
      <c r="AZ122" s="987"/>
      <c r="BA122" s="987"/>
      <c r="BB122" s="987"/>
      <c r="BC122" s="987"/>
      <c r="BD122" s="987"/>
      <c r="BE122" s="987"/>
      <c r="BF122" s="987"/>
      <c r="BG122" s="987"/>
      <c r="BH122" s="988"/>
      <c r="BI122" s="977"/>
      <c r="BJ122" s="978"/>
      <c r="BK122" s="978"/>
      <c r="BL122" s="978"/>
      <c r="BM122" s="978"/>
      <c r="BN122" s="978"/>
      <c r="BO122" s="978"/>
      <c r="BP122" s="978"/>
      <c r="BQ122" s="978"/>
      <c r="BR122" s="978"/>
      <c r="BS122" s="978"/>
      <c r="BT122" s="978"/>
      <c r="BU122" s="978"/>
      <c r="BV122" s="978"/>
      <c r="BW122" s="978"/>
      <c r="BX122" s="978"/>
      <c r="BY122" s="978"/>
      <c r="BZ122" s="979"/>
      <c r="CA122" s="980"/>
      <c r="CB122" s="981"/>
      <c r="CC122" s="981"/>
      <c r="CD122" s="981"/>
      <c r="CE122" s="981"/>
      <c r="CF122" s="981"/>
      <c r="CG122" s="981"/>
      <c r="CH122" s="981"/>
      <c r="CI122" s="981"/>
      <c r="CJ122" s="981"/>
      <c r="CK122" s="981"/>
      <c r="CL122" s="981"/>
      <c r="CM122" s="981"/>
      <c r="CN122" s="981"/>
      <c r="CO122" s="981"/>
      <c r="CP122" s="981"/>
      <c r="CQ122" s="981"/>
      <c r="CR122" s="982"/>
    </row>
    <row r="123" spans="5:101" ht="30.95" customHeight="1">
      <c r="E123" s="677" t="s">
        <v>107</v>
      </c>
      <c r="F123" s="678"/>
      <c r="G123" s="678"/>
      <c r="H123" s="678"/>
      <c r="I123" s="678"/>
      <c r="J123" s="678"/>
      <c r="K123" s="678"/>
      <c r="L123" s="678"/>
      <c r="M123" s="678"/>
      <c r="N123" s="678"/>
      <c r="O123" s="678"/>
      <c r="P123" s="678"/>
      <c r="Q123" s="678"/>
      <c r="R123" s="678"/>
      <c r="S123" s="678"/>
      <c r="T123" s="678"/>
      <c r="U123" s="678"/>
      <c r="V123" s="678"/>
      <c r="W123" s="678"/>
      <c r="X123" s="679"/>
      <c r="Y123" s="892" t="str">
        <f>IF(CT123=TRUE,"",SUM(Y124:Y129))</f>
        <v/>
      </c>
      <c r="Z123" s="893"/>
      <c r="AA123" s="893"/>
      <c r="AB123" s="893"/>
      <c r="AC123" s="893"/>
      <c r="AD123" s="893"/>
      <c r="AE123" s="893"/>
      <c r="AF123" s="893"/>
      <c r="AG123" s="893"/>
      <c r="AH123" s="893"/>
      <c r="AI123" s="893"/>
      <c r="AJ123" s="893"/>
      <c r="AK123" s="893"/>
      <c r="AL123" s="893"/>
      <c r="AM123" s="893"/>
      <c r="AN123" s="893"/>
      <c r="AO123" s="893"/>
      <c r="AP123" s="894"/>
      <c r="AQ123" s="895" t="str">
        <f>IF(CU123=TRUE,"",SUM(AQ124:AQ129))</f>
        <v/>
      </c>
      <c r="AR123" s="819"/>
      <c r="AS123" s="819"/>
      <c r="AT123" s="819"/>
      <c r="AU123" s="819"/>
      <c r="AV123" s="819"/>
      <c r="AW123" s="819"/>
      <c r="AX123" s="819"/>
      <c r="AY123" s="819"/>
      <c r="AZ123" s="819"/>
      <c r="BA123" s="819"/>
      <c r="BB123" s="819"/>
      <c r="BC123" s="819"/>
      <c r="BD123" s="819"/>
      <c r="BE123" s="819"/>
      <c r="BF123" s="819"/>
      <c r="BG123" s="819"/>
      <c r="BH123" s="896"/>
      <c r="BI123" s="892" t="str">
        <f>IF(CV123=TRUE,"",SUM(BI124:BI129))</f>
        <v/>
      </c>
      <c r="BJ123" s="893"/>
      <c r="BK123" s="893"/>
      <c r="BL123" s="893"/>
      <c r="BM123" s="893"/>
      <c r="BN123" s="893"/>
      <c r="BO123" s="893"/>
      <c r="BP123" s="893"/>
      <c r="BQ123" s="893"/>
      <c r="BR123" s="893"/>
      <c r="BS123" s="893"/>
      <c r="BT123" s="893"/>
      <c r="BU123" s="893"/>
      <c r="BV123" s="893"/>
      <c r="BW123" s="893"/>
      <c r="BX123" s="893"/>
      <c r="BY123" s="893"/>
      <c r="BZ123" s="894"/>
      <c r="CA123" s="819" t="str">
        <f>IF(CW123=TRUE,"",SUM(CA124:CA129))</f>
        <v/>
      </c>
      <c r="CB123" s="819"/>
      <c r="CC123" s="819"/>
      <c r="CD123" s="819"/>
      <c r="CE123" s="819"/>
      <c r="CF123" s="819"/>
      <c r="CG123" s="819"/>
      <c r="CH123" s="819"/>
      <c r="CI123" s="819"/>
      <c r="CJ123" s="819"/>
      <c r="CK123" s="819"/>
      <c r="CL123" s="819"/>
      <c r="CM123" s="819"/>
      <c r="CN123" s="819"/>
      <c r="CO123" s="819"/>
      <c r="CP123" s="819"/>
      <c r="CQ123" s="819"/>
      <c r="CR123" s="820"/>
      <c r="CS123">
        <f>IF(BI123="",0,BI123)</f>
        <v>0</v>
      </c>
      <c r="CT123" t="b">
        <f>AND(Y124="",Y125="",Y126="",Y127="",Y128="",Y129="")</f>
        <v>1</v>
      </c>
      <c r="CU123" t="b">
        <f>AND(AQ124="",AQ125="",AQ126="",AQ127="",AQ128="",AQ129="")</f>
        <v>1</v>
      </c>
      <c r="CV123" t="b">
        <f>AND(BI124="",BI125="",BI126="",BI127="",BI128="",BI129="")</f>
        <v>1</v>
      </c>
      <c r="CW123" t="b">
        <f>AND(CA124="",CA125="",CA126="",CA127="",CA128="",CA129="")</f>
        <v>1</v>
      </c>
    </row>
    <row r="124" spans="5:101" ht="30.95" customHeight="1">
      <c r="E124" s="756" t="s">
        <v>133</v>
      </c>
      <c r="F124" s="757"/>
      <c r="G124" s="758"/>
      <c r="H124" s="765" t="s">
        <v>108</v>
      </c>
      <c r="I124" s="766"/>
      <c r="J124" s="766"/>
      <c r="K124" s="966" t="s">
        <v>109</v>
      </c>
      <c r="L124" s="966"/>
      <c r="M124" s="966"/>
      <c r="N124" s="966"/>
      <c r="O124" s="966"/>
      <c r="P124" s="966"/>
      <c r="Q124" s="966"/>
      <c r="R124" s="966"/>
      <c r="S124" s="966"/>
      <c r="T124" s="966"/>
      <c r="U124" s="966"/>
      <c r="V124" s="966"/>
      <c r="W124" s="966"/>
      <c r="X124" s="967"/>
      <c r="Y124" s="897" t="str">
        <f t="shared" ref="Y124:Y129" si="0">BI124</f>
        <v/>
      </c>
      <c r="Z124" s="898"/>
      <c r="AA124" s="898"/>
      <c r="AB124" s="898"/>
      <c r="AC124" s="898"/>
      <c r="AD124" s="898"/>
      <c r="AE124" s="898"/>
      <c r="AF124" s="898"/>
      <c r="AG124" s="898"/>
      <c r="AH124" s="898"/>
      <c r="AI124" s="898"/>
      <c r="AJ124" s="898"/>
      <c r="AK124" s="898"/>
      <c r="AL124" s="898"/>
      <c r="AM124" s="898"/>
      <c r="AN124" s="898"/>
      <c r="AO124" s="898"/>
      <c r="AP124" s="899"/>
      <c r="AQ124" s="900"/>
      <c r="AR124" s="901"/>
      <c r="AS124" s="901"/>
      <c r="AT124" s="901"/>
      <c r="AU124" s="901"/>
      <c r="AV124" s="901"/>
      <c r="AW124" s="901"/>
      <c r="AX124" s="901"/>
      <c r="AY124" s="901"/>
      <c r="AZ124" s="901"/>
      <c r="BA124" s="901"/>
      <c r="BB124" s="901"/>
      <c r="BC124" s="901"/>
      <c r="BD124" s="901"/>
      <c r="BE124" s="901"/>
      <c r="BF124" s="901"/>
      <c r="BG124" s="901"/>
      <c r="BH124" s="902"/>
      <c r="BI124" s="897" t="str">
        <f>IF(作業３!F20=0,"",作業３!F20)</f>
        <v/>
      </c>
      <c r="BJ124" s="898"/>
      <c r="BK124" s="898"/>
      <c r="BL124" s="898"/>
      <c r="BM124" s="898"/>
      <c r="BN124" s="898"/>
      <c r="BO124" s="898"/>
      <c r="BP124" s="898"/>
      <c r="BQ124" s="898"/>
      <c r="BR124" s="898"/>
      <c r="BS124" s="898"/>
      <c r="BT124" s="898"/>
      <c r="BU124" s="898"/>
      <c r="BV124" s="898"/>
      <c r="BW124" s="898"/>
      <c r="BX124" s="898"/>
      <c r="BY124" s="898"/>
      <c r="BZ124" s="899"/>
      <c r="CA124" s="901"/>
      <c r="CB124" s="901"/>
      <c r="CC124" s="901"/>
      <c r="CD124" s="901"/>
      <c r="CE124" s="901"/>
      <c r="CF124" s="901"/>
      <c r="CG124" s="901"/>
      <c r="CH124" s="901"/>
      <c r="CI124" s="901"/>
      <c r="CJ124" s="901"/>
      <c r="CK124" s="901"/>
      <c r="CL124" s="901"/>
      <c r="CM124" s="901"/>
      <c r="CN124" s="901"/>
      <c r="CO124" s="901"/>
      <c r="CP124" s="901"/>
      <c r="CQ124" s="901"/>
      <c r="CR124" s="903"/>
    </row>
    <row r="125" spans="5:101" ht="30.95" customHeight="1">
      <c r="E125" s="762"/>
      <c r="F125" s="763"/>
      <c r="G125" s="764"/>
      <c r="H125" s="767" t="s">
        <v>33</v>
      </c>
      <c r="I125" s="768"/>
      <c r="J125" s="768"/>
      <c r="K125" s="972" t="s">
        <v>110</v>
      </c>
      <c r="L125" s="972"/>
      <c r="M125" s="972"/>
      <c r="N125" s="972"/>
      <c r="O125" s="972"/>
      <c r="P125" s="972"/>
      <c r="Q125" s="972"/>
      <c r="R125" s="972"/>
      <c r="S125" s="972"/>
      <c r="T125" s="972"/>
      <c r="U125" s="972"/>
      <c r="V125" s="972"/>
      <c r="W125" s="972"/>
      <c r="X125" s="973"/>
      <c r="Y125" s="848" t="str">
        <f t="shared" si="0"/>
        <v/>
      </c>
      <c r="Z125" s="849"/>
      <c r="AA125" s="849"/>
      <c r="AB125" s="849"/>
      <c r="AC125" s="849"/>
      <c r="AD125" s="849"/>
      <c r="AE125" s="849"/>
      <c r="AF125" s="849"/>
      <c r="AG125" s="849"/>
      <c r="AH125" s="849"/>
      <c r="AI125" s="849"/>
      <c r="AJ125" s="849"/>
      <c r="AK125" s="849"/>
      <c r="AL125" s="849"/>
      <c r="AM125" s="849"/>
      <c r="AN125" s="849"/>
      <c r="AO125" s="849"/>
      <c r="AP125" s="850"/>
      <c r="AQ125" s="851"/>
      <c r="AR125" s="852"/>
      <c r="AS125" s="852"/>
      <c r="AT125" s="852"/>
      <c r="AU125" s="852"/>
      <c r="AV125" s="852"/>
      <c r="AW125" s="852"/>
      <c r="AX125" s="852"/>
      <c r="AY125" s="852"/>
      <c r="AZ125" s="852"/>
      <c r="BA125" s="852"/>
      <c r="BB125" s="852"/>
      <c r="BC125" s="852"/>
      <c r="BD125" s="852"/>
      <c r="BE125" s="852"/>
      <c r="BF125" s="852"/>
      <c r="BG125" s="852"/>
      <c r="BH125" s="853"/>
      <c r="BI125" s="848" t="str">
        <f>IF(作業３!F21=0,"",作業３!F21)</f>
        <v/>
      </c>
      <c r="BJ125" s="849"/>
      <c r="BK125" s="849"/>
      <c r="BL125" s="849"/>
      <c r="BM125" s="849"/>
      <c r="BN125" s="849"/>
      <c r="BO125" s="849"/>
      <c r="BP125" s="849"/>
      <c r="BQ125" s="849"/>
      <c r="BR125" s="849"/>
      <c r="BS125" s="849"/>
      <c r="BT125" s="849"/>
      <c r="BU125" s="849"/>
      <c r="BV125" s="849"/>
      <c r="BW125" s="849"/>
      <c r="BX125" s="849"/>
      <c r="BY125" s="849"/>
      <c r="BZ125" s="850"/>
      <c r="CA125" s="852"/>
      <c r="CB125" s="852"/>
      <c r="CC125" s="852"/>
      <c r="CD125" s="852"/>
      <c r="CE125" s="852"/>
      <c r="CF125" s="852"/>
      <c r="CG125" s="852"/>
      <c r="CH125" s="852"/>
      <c r="CI125" s="852"/>
      <c r="CJ125" s="852"/>
      <c r="CK125" s="852"/>
      <c r="CL125" s="852"/>
      <c r="CM125" s="852"/>
      <c r="CN125" s="852"/>
      <c r="CO125" s="852"/>
      <c r="CP125" s="852"/>
      <c r="CQ125" s="852"/>
      <c r="CR125" s="854"/>
    </row>
    <row r="126" spans="5:101" ht="30.95" customHeight="1">
      <c r="E126" s="762"/>
      <c r="F126" s="763"/>
      <c r="G126" s="764"/>
      <c r="H126" s="767" t="s">
        <v>34</v>
      </c>
      <c r="I126" s="768"/>
      <c r="J126" s="768"/>
      <c r="K126" s="972" t="s">
        <v>111</v>
      </c>
      <c r="L126" s="972"/>
      <c r="M126" s="972"/>
      <c r="N126" s="972"/>
      <c r="O126" s="972"/>
      <c r="P126" s="972"/>
      <c r="Q126" s="972"/>
      <c r="R126" s="972"/>
      <c r="S126" s="972"/>
      <c r="T126" s="972"/>
      <c r="U126" s="972"/>
      <c r="V126" s="972"/>
      <c r="W126" s="972"/>
      <c r="X126" s="973"/>
      <c r="Y126" s="848" t="str">
        <f t="shared" si="0"/>
        <v/>
      </c>
      <c r="Z126" s="849"/>
      <c r="AA126" s="849"/>
      <c r="AB126" s="849"/>
      <c r="AC126" s="849"/>
      <c r="AD126" s="849"/>
      <c r="AE126" s="849"/>
      <c r="AF126" s="849"/>
      <c r="AG126" s="849"/>
      <c r="AH126" s="849"/>
      <c r="AI126" s="849"/>
      <c r="AJ126" s="849"/>
      <c r="AK126" s="849"/>
      <c r="AL126" s="849"/>
      <c r="AM126" s="849"/>
      <c r="AN126" s="849"/>
      <c r="AO126" s="849"/>
      <c r="AP126" s="850"/>
      <c r="AQ126" s="851"/>
      <c r="AR126" s="852"/>
      <c r="AS126" s="852"/>
      <c r="AT126" s="852"/>
      <c r="AU126" s="852"/>
      <c r="AV126" s="852"/>
      <c r="AW126" s="852"/>
      <c r="AX126" s="852"/>
      <c r="AY126" s="852"/>
      <c r="AZ126" s="852"/>
      <c r="BA126" s="852"/>
      <c r="BB126" s="852"/>
      <c r="BC126" s="852"/>
      <c r="BD126" s="852"/>
      <c r="BE126" s="852"/>
      <c r="BF126" s="852"/>
      <c r="BG126" s="852"/>
      <c r="BH126" s="853"/>
      <c r="BI126" s="848" t="str">
        <f>IF(作業３!F22=0,"",作業３!F22)</f>
        <v/>
      </c>
      <c r="BJ126" s="849"/>
      <c r="BK126" s="849"/>
      <c r="BL126" s="849"/>
      <c r="BM126" s="849"/>
      <c r="BN126" s="849"/>
      <c r="BO126" s="849"/>
      <c r="BP126" s="849"/>
      <c r="BQ126" s="849"/>
      <c r="BR126" s="849"/>
      <c r="BS126" s="849"/>
      <c r="BT126" s="849"/>
      <c r="BU126" s="849"/>
      <c r="BV126" s="849"/>
      <c r="BW126" s="849"/>
      <c r="BX126" s="849"/>
      <c r="BY126" s="849"/>
      <c r="BZ126" s="850"/>
      <c r="CA126" s="852"/>
      <c r="CB126" s="852"/>
      <c r="CC126" s="852"/>
      <c r="CD126" s="852"/>
      <c r="CE126" s="852"/>
      <c r="CF126" s="852"/>
      <c r="CG126" s="852"/>
      <c r="CH126" s="852"/>
      <c r="CI126" s="852"/>
      <c r="CJ126" s="852"/>
      <c r="CK126" s="852"/>
      <c r="CL126" s="852"/>
      <c r="CM126" s="852"/>
      <c r="CN126" s="852"/>
      <c r="CO126" s="852"/>
      <c r="CP126" s="852"/>
      <c r="CQ126" s="852"/>
      <c r="CR126" s="854"/>
    </row>
    <row r="127" spans="5:101" ht="30.95" customHeight="1">
      <c r="E127" s="762"/>
      <c r="F127" s="763"/>
      <c r="G127" s="764"/>
      <c r="H127" s="767" t="s">
        <v>48</v>
      </c>
      <c r="I127" s="768"/>
      <c r="J127" s="768"/>
      <c r="K127" s="972" t="s">
        <v>112</v>
      </c>
      <c r="L127" s="972"/>
      <c r="M127" s="972"/>
      <c r="N127" s="972"/>
      <c r="O127" s="972"/>
      <c r="P127" s="972"/>
      <c r="Q127" s="972"/>
      <c r="R127" s="972"/>
      <c r="S127" s="972"/>
      <c r="T127" s="972"/>
      <c r="U127" s="972"/>
      <c r="V127" s="972"/>
      <c r="W127" s="972"/>
      <c r="X127" s="973"/>
      <c r="Y127" s="848" t="str">
        <f t="shared" si="0"/>
        <v/>
      </c>
      <c r="Z127" s="849"/>
      <c r="AA127" s="849"/>
      <c r="AB127" s="849"/>
      <c r="AC127" s="849"/>
      <c r="AD127" s="849"/>
      <c r="AE127" s="849"/>
      <c r="AF127" s="849"/>
      <c r="AG127" s="849"/>
      <c r="AH127" s="849"/>
      <c r="AI127" s="849"/>
      <c r="AJ127" s="849"/>
      <c r="AK127" s="849"/>
      <c r="AL127" s="849"/>
      <c r="AM127" s="849"/>
      <c r="AN127" s="849"/>
      <c r="AO127" s="849"/>
      <c r="AP127" s="850"/>
      <c r="AQ127" s="851"/>
      <c r="AR127" s="852"/>
      <c r="AS127" s="852"/>
      <c r="AT127" s="852"/>
      <c r="AU127" s="852"/>
      <c r="AV127" s="852"/>
      <c r="AW127" s="852"/>
      <c r="AX127" s="852"/>
      <c r="AY127" s="852"/>
      <c r="AZ127" s="852"/>
      <c r="BA127" s="852"/>
      <c r="BB127" s="852"/>
      <c r="BC127" s="852"/>
      <c r="BD127" s="852"/>
      <c r="BE127" s="852"/>
      <c r="BF127" s="852"/>
      <c r="BG127" s="852"/>
      <c r="BH127" s="853"/>
      <c r="BI127" s="848" t="str">
        <f>IF(作業２!E53=1,IF(作業３!F23=0,"",作業３!F23),"")</f>
        <v/>
      </c>
      <c r="BJ127" s="849"/>
      <c r="BK127" s="849"/>
      <c r="BL127" s="849"/>
      <c r="BM127" s="849"/>
      <c r="BN127" s="849"/>
      <c r="BO127" s="849"/>
      <c r="BP127" s="849"/>
      <c r="BQ127" s="849"/>
      <c r="BR127" s="849"/>
      <c r="BS127" s="849"/>
      <c r="BT127" s="849"/>
      <c r="BU127" s="849"/>
      <c r="BV127" s="849"/>
      <c r="BW127" s="849"/>
      <c r="BX127" s="849"/>
      <c r="BY127" s="849"/>
      <c r="BZ127" s="850"/>
      <c r="CA127" s="852"/>
      <c r="CB127" s="852"/>
      <c r="CC127" s="852"/>
      <c r="CD127" s="852"/>
      <c r="CE127" s="852"/>
      <c r="CF127" s="852"/>
      <c r="CG127" s="852"/>
      <c r="CH127" s="852"/>
      <c r="CI127" s="852"/>
      <c r="CJ127" s="852"/>
      <c r="CK127" s="852"/>
      <c r="CL127" s="852"/>
      <c r="CM127" s="852"/>
      <c r="CN127" s="852"/>
      <c r="CO127" s="852"/>
      <c r="CP127" s="852"/>
      <c r="CQ127" s="852"/>
      <c r="CR127" s="854"/>
    </row>
    <row r="128" spans="5:101" ht="30.95" customHeight="1">
      <c r="E128" s="762"/>
      <c r="F128" s="763"/>
      <c r="G128" s="764"/>
      <c r="H128" s="767" t="s">
        <v>58</v>
      </c>
      <c r="I128" s="768"/>
      <c r="J128" s="768"/>
      <c r="K128" s="972" t="s">
        <v>113</v>
      </c>
      <c r="L128" s="972"/>
      <c r="M128" s="972"/>
      <c r="N128" s="972"/>
      <c r="O128" s="972"/>
      <c r="P128" s="972"/>
      <c r="Q128" s="972"/>
      <c r="R128" s="972"/>
      <c r="S128" s="972"/>
      <c r="T128" s="972"/>
      <c r="U128" s="972"/>
      <c r="V128" s="972"/>
      <c r="W128" s="972"/>
      <c r="X128" s="973"/>
      <c r="Y128" s="848" t="str">
        <f t="shared" si="0"/>
        <v/>
      </c>
      <c r="Z128" s="849"/>
      <c r="AA128" s="849"/>
      <c r="AB128" s="849"/>
      <c r="AC128" s="849"/>
      <c r="AD128" s="849"/>
      <c r="AE128" s="849"/>
      <c r="AF128" s="849"/>
      <c r="AG128" s="849"/>
      <c r="AH128" s="849"/>
      <c r="AI128" s="849"/>
      <c r="AJ128" s="849"/>
      <c r="AK128" s="849"/>
      <c r="AL128" s="849"/>
      <c r="AM128" s="849"/>
      <c r="AN128" s="849"/>
      <c r="AO128" s="849"/>
      <c r="AP128" s="850"/>
      <c r="AQ128" s="851"/>
      <c r="AR128" s="852"/>
      <c r="AS128" s="852"/>
      <c r="AT128" s="852"/>
      <c r="AU128" s="852"/>
      <c r="AV128" s="852"/>
      <c r="AW128" s="852"/>
      <c r="AX128" s="852"/>
      <c r="AY128" s="852"/>
      <c r="AZ128" s="852"/>
      <c r="BA128" s="852"/>
      <c r="BB128" s="852"/>
      <c r="BC128" s="852"/>
      <c r="BD128" s="852"/>
      <c r="BE128" s="852"/>
      <c r="BF128" s="852"/>
      <c r="BG128" s="852"/>
      <c r="BH128" s="853"/>
      <c r="BI128" s="848" t="str">
        <f>IF(作業２!E53=1,IF(作業３!F24=0,"",作業３!F24),"")</f>
        <v/>
      </c>
      <c r="BJ128" s="849"/>
      <c r="BK128" s="849"/>
      <c r="BL128" s="849"/>
      <c r="BM128" s="849"/>
      <c r="BN128" s="849"/>
      <c r="BO128" s="849"/>
      <c r="BP128" s="849"/>
      <c r="BQ128" s="849"/>
      <c r="BR128" s="849"/>
      <c r="BS128" s="849"/>
      <c r="BT128" s="849"/>
      <c r="BU128" s="849"/>
      <c r="BV128" s="849"/>
      <c r="BW128" s="849"/>
      <c r="BX128" s="849"/>
      <c r="BY128" s="849"/>
      <c r="BZ128" s="850"/>
      <c r="CA128" s="852"/>
      <c r="CB128" s="852"/>
      <c r="CC128" s="852"/>
      <c r="CD128" s="852"/>
      <c r="CE128" s="852"/>
      <c r="CF128" s="852"/>
      <c r="CG128" s="852"/>
      <c r="CH128" s="852"/>
      <c r="CI128" s="852"/>
      <c r="CJ128" s="852"/>
      <c r="CK128" s="852"/>
      <c r="CL128" s="852"/>
      <c r="CM128" s="852"/>
      <c r="CN128" s="852"/>
      <c r="CO128" s="852"/>
      <c r="CP128" s="852"/>
      <c r="CQ128" s="852"/>
      <c r="CR128" s="854"/>
    </row>
    <row r="129" spans="5:101" ht="30.95" customHeight="1" thickBot="1">
      <c r="E129" s="759"/>
      <c r="F129" s="760"/>
      <c r="G129" s="761"/>
      <c r="H129" s="769" t="s">
        <v>59</v>
      </c>
      <c r="I129" s="770"/>
      <c r="J129" s="770"/>
      <c r="K129" s="970" t="s">
        <v>114</v>
      </c>
      <c r="L129" s="970"/>
      <c r="M129" s="970"/>
      <c r="N129" s="970"/>
      <c r="O129" s="970"/>
      <c r="P129" s="970"/>
      <c r="Q129" s="970"/>
      <c r="R129" s="970"/>
      <c r="S129" s="970"/>
      <c r="T129" s="970"/>
      <c r="U129" s="970"/>
      <c r="V129" s="970"/>
      <c r="W129" s="970"/>
      <c r="X129" s="971"/>
      <c r="Y129" s="855" t="str">
        <f t="shared" si="0"/>
        <v/>
      </c>
      <c r="Z129" s="856"/>
      <c r="AA129" s="856"/>
      <c r="AB129" s="856"/>
      <c r="AC129" s="856"/>
      <c r="AD129" s="856"/>
      <c r="AE129" s="856"/>
      <c r="AF129" s="856"/>
      <c r="AG129" s="856"/>
      <c r="AH129" s="856"/>
      <c r="AI129" s="856"/>
      <c r="AJ129" s="856"/>
      <c r="AK129" s="856"/>
      <c r="AL129" s="856"/>
      <c r="AM129" s="856"/>
      <c r="AN129" s="856"/>
      <c r="AO129" s="856"/>
      <c r="AP129" s="857"/>
      <c r="AQ129" s="858"/>
      <c r="AR129" s="859"/>
      <c r="AS129" s="859"/>
      <c r="AT129" s="859"/>
      <c r="AU129" s="859"/>
      <c r="AV129" s="859"/>
      <c r="AW129" s="859"/>
      <c r="AX129" s="859"/>
      <c r="AY129" s="859"/>
      <c r="AZ129" s="859"/>
      <c r="BA129" s="859"/>
      <c r="BB129" s="859"/>
      <c r="BC129" s="859"/>
      <c r="BD129" s="859"/>
      <c r="BE129" s="859"/>
      <c r="BF129" s="859"/>
      <c r="BG129" s="859"/>
      <c r="BH129" s="860"/>
      <c r="BI129" s="855" t="str">
        <f>IF(作業３!F25=0,"",作業３!F25)</f>
        <v/>
      </c>
      <c r="BJ129" s="856"/>
      <c r="BK129" s="856"/>
      <c r="BL129" s="856"/>
      <c r="BM129" s="856"/>
      <c r="BN129" s="856"/>
      <c r="BO129" s="856"/>
      <c r="BP129" s="856"/>
      <c r="BQ129" s="856"/>
      <c r="BR129" s="856"/>
      <c r="BS129" s="856"/>
      <c r="BT129" s="856"/>
      <c r="BU129" s="856"/>
      <c r="BV129" s="856"/>
      <c r="BW129" s="856"/>
      <c r="BX129" s="856"/>
      <c r="BY129" s="856"/>
      <c r="BZ129" s="857"/>
      <c r="CA129" s="859"/>
      <c r="CB129" s="859"/>
      <c r="CC129" s="859"/>
      <c r="CD129" s="859"/>
      <c r="CE129" s="859"/>
      <c r="CF129" s="859"/>
      <c r="CG129" s="859"/>
      <c r="CH129" s="859"/>
      <c r="CI129" s="859"/>
      <c r="CJ129" s="859"/>
      <c r="CK129" s="859"/>
      <c r="CL129" s="859"/>
      <c r="CM129" s="859"/>
      <c r="CN129" s="859"/>
      <c r="CO129" s="859"/>
      <c r="CP129" s="859"/>
      <c r="CQ129" s="859"/>
      <c r="CR129" s="861"/>
    </row>
    <row r="130" spans="5:101" ht="30.95" customHeight="1">
      <c r="E130" s="677" t="s">
        <v>115</v>
      </c>
      <c r="F130" s="678"/>
      <c r="G130" s="678"/>
      <c r="H130" s="678"/>
      <c r="I130" s="678"/>
      <c r="J130" s="678"/>
      <c r="K130" s="678"/>
      <c r="L130" s="678"/>
      <c r="M130" s="678"/>
      <c r="N130" s="678"/>
      <c r="O130" s="678"/>
      <c r="P130" s="678"/>
      <c r="Q130" s="678"/>
      <c r="R130" s="678"/>
      <c r="S130" s="678"/>
      <c r="T130" s="678"/>
      <c r="U130" s="678"/>
      <c r="V130" s="678"/>
      <c r="W130" s="678"/>
      <c r="X130" s="679"/>
      <c r="Y130" s="892" t="str">
        <f>IF(CT130=TRUE,"",SUM(Y131:Y132))</f>
        <v/>
      </c>
      <c r="Z130" s="893"/>
      <c r="AA130" s="893"/>
      <c r="AB130" s="893"/>
      <c r="AC130" s="893"/>
      <c r="AD130" s="893"/>
      <c r="AE130" s="893"/>
      <c r="AF130" s="893"/>
      <c r="AG130" s="893"/>
      <c r="AH130" s="893"/>
      <c r="AI130" s="893"/>
      <c r="AJ130" s="893"/>
      <c r="AK130" s="893"/>
      <c r="AL130" s="893"/>
      <c r="AM130" s="893"/>
      <c r="AN130" s="893"/>
      <c r="AO130" s="893"/>
      <c r="AP130" s="894"/>
      <c r="AQ130" s="895" t="str">
        <f>IF(CU130=TRUE,"",SUM(AQ131:AQ132))</f>
        <v/>
      </c>
      <c r="AR130" s="819"/>
      <c r="AS130" s="819"/>
      <c r="AT130" s="819"/>
      <c r="AU130" s="819"/>
      <c r="AV130" s="819"/>
      <c r="AW130" s="819"/>
      <c r="AX130" s="819"/>
      <c r="AY130" s="819"/>
      <c r="AZ130" s="819"/>
      <c r="BA130" s="819"/>
      <c r="BB130" s="819"/>
      <c r="BC130" s="819"/>
      <c r="BD130" s="819"/>
      <c r="BE130" s="819"/>
      <c r="BF130" s="819"/>
      <c r="BG130" s="819"/>
      <c r="BH130" s="896"/>
      <c r="BI130" s="892" t="str">
        <f>IF(CV130=TRUE,"",SUM(BI131:BI132))</f>
        <v/>
      </c>
      <c r="BJ130" s="893"/>
      <c r="BK130" s="893"/>
      <c r="BL130" s="893"/>
      <c r="BM130" s="893"/>
      <c r="BN130" s="893"/>
      <c r="BO130" s="893"/>
      <c r="BP130" s="893"/>
      <c r="BQ130" s="893"/>
      <c r="BR130" s="893"/>
      <c r="BS130" s="893"/>
      <c r="BT130" s="893"/>
      <c r="BU130" s="893"/>
      <c r="BV130" s="893"/>
      <c r="BW130" s="893"/>
      <c r="BX130" s="893"/>
      <c r="BY130" s="893"/>
      <c r="BZ130" s="894"/>
      <c r="CA130" s="819" t="str">
        <f>IF(CW130=TRUE,"",SUM(CA131:CA132))</f>
        <v/>
      </c>
      <c r="CB130" s="819"/>
      <c r="CC130" s="819"/>
      <c r="CD130" s="819"/>
      <c r="CE130" s="819"/>
      <c r="CF130" s="819"/>
      <c r="CG130" s="819"/>
      <c r="CH130" s="819"/>
      <c r="CI130" s="819"/>
      <c r="CJ130" s="819"/>
      <c r="CK130" s="819"/>
      <c r="CL130" s="819"/>
      <c r="CM130" s="819"/>
      <c r="CN130" s="819"/>
      <c r="CO130" s="819"/>
      <c r="CP130" s="819"/>
      <c r="CQ130" s="819"/>
      <c r="CR130" s="820"/>
      <c r="CS130">
        <f>IF(BI130="",0,BI130)</f>
        <v>0</v>
      </c>
      <c r="CT130" t="b">
        <f>AND(Y131="",Y132="")</f>
        <v>1</v>
      </c>
      <c r="CU130" t="b">
        <f>AND(AQ131="",AQ132="")</f>
        <v>1</v>
      </c>
      <c r="CV130" t="b">
        <f>AND(BI131="",BI132="")</f>
        <v>1</v>
      </c>
      <c r="CW130" t="b">
        <f>AND(CA131="",CA132="")</f>
        <v>1</v>
      </c>
    </row>
    <row r="131" spans="5:101" ht="30.95" customHeight="1">
      <c r="E131" s="756" t="s">
        <v>133</v>
      </c>
      <c r="F131" s="757"/>
      <c r="G131" s="758"/>
      <c r="H131" s="765" t="s">
        <v>108</v>
      </c>
      <c r="I131" s="766"/>
      <c r="J131" s="766"/>
      <c r="K131" s="966" t="s">
        <v>116</v>
      </c>
      <c r="L131" s="966"/>
      <c r="M131" s="966"/>
      <c r="N131" s="966"/>
      <c r="O131" s="966"/>
      <c r="P131" s="966"/>
      <c r="Q131" s="966"/>
      <c r="R131" s="966"/>
      <c r="S131" s="966"/>
      <c r="T131" s="966"/>
      <c r="U131" s="966"/>
      <c r="V131" s="966"/>
      <c r="W131" s="966"/>
      <c r="X131" s="967"/>
      <c r="Y131" s="897" t="str">
        <f>BI131</f>
        <v/>
      </c>
      <c r="Z131" s="898"/>
      <c r="AA131" s="898"/>
      <c r="AB131" s="898"/>
      <c r="AC131" s="898"/>
      <c r="AD131" s="898"/>
      <c r="AE131" s="898"/>
      <c r="AF131" s="898"/>
      <c r="AG131" s="898"/>
      <c r="AH131" s="898"/>
      <c r="AI131" s="898"/>
      <c r="AJ131" s="898"/>
      <c r="AK131" s="898"/>
      <c r="AL131" s="898"/>
      <c r="AM131" s="898"/>
      <c r="AN131" s="898"/>
      <c r="AO131" s="898"/>
      <c r="AP131" s="899"/>
      <c r="AQ131" s="900"/>
      <c r="AR131" s="901"/>
      <c r="AS131" s="901"/>
      <c r="AT131" s="901"/>
      <c r="AU131" s="901"/>
      <c r="AV131" s="901"/>
      <c r="AW131" s="901"/>
      <c r="AX131" s="901"/>
      <c r="AY131" s="901"/>
      <c r="AZ131" s="901"/>
      <c r="BA131" s="901"/>
      <c r="BB131" s="901"/>
      <c r="BC131" s="901"/>
      <c r="BD131" s="901"/>
      <c r="BE131" s="901"/>
      <c r="BF131" s="901"/>
      <c r="BG131" s="901"/>
      <c r="BH131" s="902"/>
      <c r="BI131" s="897" t="str">
        <f>IF(作業３!F27=0,"",作業３!F27)</f>
        <v/>
      </c>
      <c r="BJ131" s="898"/>
      <c r="BK131" s="898"/>
      <c r="BL131" s="898"/>
      <c r="BM131" s="898"/>
      <c r="BN131" s="898"/>
      <c r="BO131" s="898"/>
      <c r="BP131" s="898"/>
      <c r="BQ131" s="898"/>
      <c r="BR131" s="898"/>
      <c r="BS131" s="898"/>
      <c r="BT131" s="898"/>
      <c r="BU131" s="898"/>
      <c r="BV131" s="898"/>
      <c r="BW131" s="898"/>
      <c r="BX131" s="898"/>
      <c r="BY131" s="898"/>
      <c r="BZ131" s="899"/>
      <c r="CA131" s="901"/>
      <c r="CB131" s="901"/>
      <c r="CC131" s="901"/>
      <c r="CD131" s="901"/>
      <c r="CE131" s="901"/>
      <c r="CF131" s="901"/>
      <c r="CG131" s="901"/>
      <c r="CH131" s="901"/>
      <c r="CI131" s="901"/>
      <c r="CJ131" s="901"/>
      <c r="CK131" s="901"/>
      <c r="CL131" s="901"/>
      <c r="CM131" s="901"/>
      <c r="CN131" s="901"/>
      <c r="CO131" s="901"/>
      <c r="CP131" s="901"/>
      <c r="CQ131" s="901"/>
      <c r="CR131" s="903"/>
    </row>
    <row r="132" spans="5:101" ht="30.95" customHeight="1" thickBot="1">
      <c r="E132" s="759"/>
      <c r="F132" s="760"/>
      <c r="G132" s="761"/>
      <c r="H132" s="769" t="s">
        <v>33</v>
      </c>
      <c r="I132" s="770"/>
      <c r="J132" s="770"/>
      <c r="K132" s="968" t="s">
        <v>117</v>
      </c>
      <c r="L132" s="968"/>
      <c r="M132" s="968"/>
      <c r="N132" s="968"/>
      <c r="O132" s="968"/>
      <c r="P132" s="968"/>
      <c r="Q132" s="968"/>
      <c r="R132" s="968"/>
      <c r="S132" s="968"/>
      <c r="T132" s="968"/>
      <c r="U132" s="968"/>
      <c r="V132" s="968"/>
      <c r="W132" s="968"/>
      <c r="X132" s="969"/>
      <c r="Y132" s="855" t="str">
        <f>BI132</f>
        <v/>
      </c>
      <c r="Z132" s="856"/>
      <c r="AA132" s="856"/>
      <c r="AB132" s="856"/>
      <c r="AC132" s="856"/>
      <c r="AD132" s="856"/>
      <c r="AE132" s="856"/>
      <c r="AF132" s="856"/>
      <c r="AG132" s="856"/>
      <c r="AH132" s="856"/>
      <c r="AI132" s="856"/>
      <c r="AJ132" s="856"/>
      <c r="AK132" s="856"/>
      <c r="AL132" s="856"/>
      <c r="AM132" s="856"/>
      <c r="AN132" s="856"/>
      <c r="AO132" s="856"/>
      <c r="AP132" s="857"/>
      <c r="AQ132" s="858"/>
      <c r="AR132" s="859"/>
      <c r="AS132" s="859"/>
      <c r="AT132" s="859"/>
      <c r="AU132" s="859"/>
      <c r="AV132" s="859"/>
      <c r="AW132" s="859"/>
      <c r="AX132" s="859"/>
      <c r="AY132" s="859"/>
      <c r="AZ132" s="859"/>
      <c r="BA132" s="859"/>
      <c r="BB132" s="859"/>
      <c r="BC132" s="859"/>
      <c r="BD132" s="859"/>
      <c r="BE132" s="859"/>
      <c r="BF132" s="859"/>
      <c r="BG132" s="859"/>
      <c r="BH132" s="860"/>
      <c r="BI132" s="855" t="str">
        <f>IF(作業３!F28=0,"",作業３!F28)</f>
        <v/>
      </c>
      <c r="BJ132" s="856"/>
      <c r="BK132" s="856"/>
      <c r="BL132" s="856"/>
      <c r="BM132" s="856"/>
      <c r="BN132" s="856"/>
      <c r="BO132" s="856"/>
      <c r="BP132" s="856"/>
      <c r="BQ132" s="856"/>
      <c r="BR132" s="856"/>
      <c r="BS132" s="856"/>
      <c r="BT132" s="856"/>
      <c r="BU132" s="856"/>
      <c r="BV132" s="856"/>
      <c r="BW132" s="856"/>
      <c r="BX132" s="856"/>
      <c r="BY132" s="856"/>
      <c r="BZ132" s="857"/>
      <c r="CA132" s="859"/>
      <c r="CB132" s="859"/>
      <c r="CC132" s="859"/>
      <c r="CD132" s="859"/>
      <c r="CE132" s="859"/>
      <c r="CF132" s="859"/>
      <c r="CG132" s="859"/>
      <c r="CH132" s="859"/>
      <c r="CI132" s="859"/>
      <c r="CJ132" s="859"/>
      <c r="CK132" s="859"/>
      <c r="CL132" s="859"/>
      <c r="CM132" s="859"/>
      <c r="CN132" s="859"/>
      <c r="CO132" s="859"/>
      <c r="CP132" s="859"/>
      <c r="CQ132" s="859"/>
      <c r="CR132" s="861"/>
    </row>
    <row r="133" spans="5:101" ht="30.95" customHeight="1" thickBot="1">
      <c r="E133" s="960" t="s">
        <v>118</v>
      </c>
      <c r="F133" s="961"/>
      <c r="G133" s="961"/>
      <c r="H133" s="961"/>
      <c r="I133" s="961"/>
      <c r="J133" s="961"/>
      <c r="K133" s="961"/>
      <c r="L133" s="961"/>
      <c r="M133" s="961"/>
      <c r="N133" s="961"/>
      <c r="O133" s="961"/>
      <c r="P133" s="961"/>
      <c r="Q133" s="961"/>
      <c r="R133" s="961"/>
      <c r="S133" s="961"/>
      <c r="T133" s="961"/>
      <c r="U133" s="961"/>
      <c r="V133" s="961"/>
      <c r="W133" s="961"/>
      <c r="X133" s="962"/>
      <c r="Y133" s="905" t="str">
        <f>BI133</f>
        <v/>
      </c>
      <c r="Z133" s="906"/>
      <c r="AA133" s="906"/>
      <c r="AB133" s="906"/>
      <c r="AC133" s="906"/>
      <c r="AD133" s="906"/>
      <c r="AE133" s="906"/>
      <c r="AF133" s="906"/>
      <c r="AG133" s="906"/>
      <c r="AH133" s="906"/>
      <c r="AI133" s="906"/>
      <c r="AJ133" s="906"/>
      <c r="AK133" s="906"/>
      <c r="AL133" s="906"/>
      <c r="AM133" s="906"/>
      <c r="AN133" s="906"/>
      <c r="AO133" s="906"/>
      <c r="AP133" s="907"/>
      <c r="AQ133" s="908"/>
      <c r="AR133" s="909"/>
      <c r="AS133" s="909"/>
      <c r="AT133" s="909"/>
      <c r="AU133" s="909"/>
      <c r="AV133" s="909"/>
      <c r="AW133" s="909"/>
      <c r="AX133" s="909"/>
      <c r="AY133" s="909"/>
      <c r="AZ133" s="909"/>
      <c r="BA133" s="909"/>
      <c r="BB133" s="909"/>
      <c r="BC133" s="909"/>
      <c r="BD133" s="909"/>
      <c r="BE133" s="909"/>
      <c r="BF133" s="909"/>
      <c r="BG133" s="909"/>
      <c r="BH133" s="910"/>
      <c r="BI133" s="905" t="str">
        <f>IF(作業３!F29=0,"",作業３!F29)</f>
        <v/>
      </c>
      <c r="BJ133" s="906"/>
      <c r="BK133" s="906"/>
      <c r="BL133" s="906"/>
      <c r="BM133" s="906"/>
      <c r="BN133" s="906"/>
      <c r="BO133" s="906"/>
      <c r="BP133" s="906"/>
      <c r="BQ133" s="906"/>
      <c r="BR133" s="906"/>
      <c r="BS133" s="906"/>
      <c r="BT133" s="906"/>
      <c r="BU133" s="906"/>
      <c r="BV133" s="906"/>
      <c r="BW133" s="906"/>
      <c r="BX133" s="906"/>
      <c r="BY133" s="906"/>
      <c r="BZ133" s="907"/>
      <c r="CA133" s="909"/>
      <c r="CB133" s="909"/>
      <c r="CC133" s="909"/>
      <c r="CD133" s="909"/>
      <c r="CE133" s="909"/>
      <c r="CF133" s="909"/>
      <c r="CG133" s="909"/>
      <c r="CH133" s="909"/>
      <c r="CI133" s="909"/>
      <c r="CJ133" s="909"/>
      <c r="CK133" s="909"/>
      <c r="CL133" s="909"/>
      <c r="CM133" s="909"/>
      <c r="CN133" s="909"/>
      <c r="CO133" s="909"/>
      <c r="CP133" s="909"/>
      <c r="CQ133" s="909"/>
      <c r="CR133" s="911"/>
      <c r="CS133">
        <f>IF(BI133="",0,BI133)</f>
        <v>0</v>
      </c>
    </row>
    <row r="134" spans="5:101" ht="30.95" customHeight="1">
      <c r="E134" s="963" t="s">
        <v>119</v>
      </c>
      <c r="F134" s="964"/>
      <c r="G134" s="964"/>
      <c r="H134" s="964"/>
      <c r="I134" s="964"/>
      <c r="J134" s="964"/>
      <c r="K134" s="964"/>
      <c r="L134" s="964"/>
      <c r="M134" s="964"/>
      <c r="N134" s="964"/>
      <c r="O134" s="964"/>
      <c r="P134" s="964"/>
      <c r="Q134" s="964"/>
      <c r="R134" s="964"/>
      <c r="S134" s="964"/>
      <c r="T134" s="964"/>
      <c r="U134" s="964"/>
      <c r="V134" s="964"/>
      <c r="W134" s="964"/>
      <c r="X134" s="965"/>
      <c r="Y134" s="892" t="str">
        <f>IF(CT134=TRUE,"",SUM(Y135,Y136,Y140))</f>
        <v/>
      </c>
      <c r="Z134" s="893"/>
      <c r="AA134" s="893"/>
      <c r="AB134" s="893"/>
      <c r="AC134" s="893"/>
      <c r="AD134" s="893"/>
      <c r="AE134" s="893"/>
      <c r="AF134" s="893"/>
      <c r="AG134" s="893"/>
      <c r="AH134" s="893"/>
      <c r="AI134" s="893"/>
      <c r="AJ134" s="893"/>
      <c r="AK134" s="893"/>
      <c r="AL134" s="893"/>
      <c r="AM134" s="893"/>
      <c r="AN134" s="893"/>
      <c r="AO134" s="893"/>
      <c r="AP134" s="894"/>
      <c r="AQ134" s="895" t="str">
        <f>IF(CU134=TRUE,"",SUM(AQ135,AQ136,AQ140))</f>
        <v/>
      </c>
      <c r="AR134" s="819"/>
      <c r="AS134" s="819"/>
      <c r="AT134" s="819"/>
      <c r="AU134" s="819"/>
      <c r="AV134" s="819"/>
      <c r="AW134" s="819"/>
      <c r="AX134" s="819"/>
      <c r="AY134" s="819"/>
      <c r="AZ134" s="819"/>
      <c r="BA134" s="819"/>
      <c r="BB134" s="819"/>
      <c r="BC134" s="819"/>
      <c r="BD134" s="819"/>
      <c r="BE134" s="819"/>
      <c r="BF134" s="819"/>
      <c r="BG134" s="819"/>
      <c r="BH134" s="896"/>
      <c r="BI134" s="892" t="str">
        <f>IF(CV134=TRUE,"",SUM(BI135,BI136,BI140))</f>
        <v/>
      </c>
      <c r="BJ134" s="893"/>
      <c r="BK134" s="893"/>
      <c r="BL134" s="893"/>
      <c r="BM134" s="893"/>
      <c r="BN134" s="893"/>
      <c r="BO134" s="893"/>
      <c r="BP134" s="893"/>
      <c r="BQ134" s="893"/>
      <c r="BR134" s="893"/>
      <c r="BS134" s="893"/>
      <c r="BT134" s="893"/>
      <c r="BU134" s="893"/>
      <c r="BV134" s="893"/>
      <c r="BW134" s="893"/>
      <c r="BX134" s="893"/>
      <c r="BY134" s="893"/>
      <c r="BZ134" s="894"/>
      <c r="CA134" s="819" t="str">
        <f>IF(CW134=TRUE,"",SUM(CA135,CA136,CA140))</f>
        <v/>
      </c>
      <c r="CB134" s="819"/>
      <c r="CC134" s="819"/>
      <c r="CD134" s="819"/>
      <c r="CE134" s="819"/>
      <c r="CF134" s="819"/>
      <c r="CG134" s="819"/>
      <c r="CH134" s="819"/>
      <c r="CI134" s="819"/>
      <c r="CJ134" s="819"/>
      <c r="CK134" s="819"/>
      <c r="CL134" s="819"/>
      <c r="CM134" s="819"/>
      <c r="CN134" s="819"/>
      <c r="CO134" s="819"/>
      <c r="CP134" s="819"/>
      <c r="CQ134" s="819"/>
      <c r="CR134" s="820"/>
      <c r="CS134">
        <f>IF(BI134="",0,BI134)</f>
        <v>0</v>
      </c>
      <c r="CT134" t="b">
        <f>AND(Y135="",Y136="",Y140="")</f>
        <v>1</v>
      </c>
      <c r="CU134" t="b">
        <f>AND(AQ135="",AQ136="",AQ140="")</f>
        <v>1</v>
      </c>
      <c r="CV134" t="b">
        <f>AND(BI135="",BI136="",BI140="")</f>
        <v>1</v>
      </c>
      <c r="CW134" t="b">
        <f>AND(CA135="",CA136="",CA140="")</f>
        <v>1</v>
      </c>
    </row>
    <row r="135" spans="5:101" ht="30.95" customHeight="1">
      <c r="E135" s="916" t="s">
        <v>133</v>
      </c>
      <c r="F135" s="763"/>
      <c r="G135" s="763"/>
      <c r="H135" s="765" t="s">
        <v>108</v>
      </c>
      <c r="I135" s="766"/>
      <c r="J135" s="766"/>
      <c r="K135" s="766" t="s">
        <v>120</v>
      </c>
      <c r="L135" s="766"/>
      <c r="M135" s="766"/>
      <c r="N135" s="766"/>
      <c r="O135" s="766"/>
      <c r="P135" s="766"/>
      <c r="Q135" s="766"/>
      <c r="R135" s="766"/>
      <c r="S135" s="766"/>
      <c r="T135" s="766"/>
      <c r="U135" s="766"/>
      <c r="V135" s="766"/>
      <c r="W135" s="766"/>
      <c r="X135" s="904"/>
      <c r="Y135" s="923" t="str">
        <f>BI135</f>
        <v/>
      </c>
      <c r="Z135" s="924"/>
      <c r="AA135" s="924"/>
      <c r="AB135" s="924"/>
      <c r="AC135" s="924"/>
      <c r="AD135" s="924"/>
      <c r="AE135" s="924"/>
      <c r="AF135" s="924"/>
      <c r="AG135" s="924"/>
      <c r="AH135" s="924"/>
      <c r="AI135" s="924"/>
      <c r="AJ135" s="924"/>
      <c r="AK135" s="924"/>
      <c r="AL135" s="924"/>
      <c r="AM135" s="924"/>
      <c r="AN135" s="924"/>
      <c r="AO135" s="924"/>
      <c r="AP135" s="925"/>
      <c r="AQ135" s="926"/>
      <c r="AR135" s="927"/>
      <c r="AS135" s="927"/>
      <c r="AT135" s="927"/>
      <c r="AU135" s="927"/>
      <c r="AV135" s="927"/>
      <c r="AW135" s="927"/>
      <c r="AX135" s="927"/>
      <c r="AY135" s="927"/>
      <c r="AZ135" s="927"/>
      <c r="BA135" s="927"/>
      <c r="BB135" s="927"/>
      <c r="BC135" s="927"/>
      <c r="BD135" s="927"/>
      <c r="BE135" s="927"/>
      <c r="BF135" s="927"/>
      <c r="BG135" s="927"/>
      <c r="BH135" s="928"/>
      <c r="BI135" s="923" t="str">
        <f>IF(作業３!F31=0,"",作業３!F31)</f>
        <v/>
      </c>
      <c r="BJ135" s="924"/>
      <c r="BK135" s="924"/>
      <c r="BL135" s="924"/>
      <c r="BM135" s="924"/>
      <c r="BN135" s="924"/>
      <c r="BO135" s="924"/>
      <c r="BP135" s="924"/>
      <c r="BQ135" s="924"/>
      <c r="BR135" s="924"/>
      <c r="BS135" s="924"/>
      <c r="BT135" s="924"/>
      <c r="BU135" s="924"/>
      <c r="BV135" s="924"/>
      <c r="BW135" s="924"/>
      <c r="BX135" s="924"/>
      <c r="BY135" s="924"/>
      <c r="BZ135" s="925"/>
      <c r="CA135" s="927"/>
      <c r="CB135" s="927"/>
      <c r="CC135" s="927"/>
      <c r="CD135" s="927"/>
      <c r="CE135" s="927"/>
      <c r="CF135" s="927"/>
      <c r="CG135" s="927"/>
      <c r="CH135" s="927"/>
      <c r="CI135" s="927"/>
      <c r="CJ135" s="927"/>
      <c r="CK135" s="927"/>
      <c r="CL135" s="927"/>
      <c r="CM135" s="927"/>
      <c r="CN135" s="927"/>
      <c r="CO135" s="927"/>
      <c r="CP135" s="927"/>
      <c r="CQ135" s="927"/>
      <c r="CR135" s="929"/>
      <c r="CS135">
        <f>IF(BI135="",0,BI135)</f>
        <v>0</v>
      </c>
    </row>
    <row r="136" spans="5:101" ht="30.95" customHeight="1">
      <c r="E136" s="762"/>
      <c r="F136" s="763"/>
      <c r="G136" s="763"/>
      <c r="H136" s="930" t="s">
        <v>33</v>
      </c>
      <c r="I136" s="931"/>
      <c r="J136" s="931"/>
      <c r="K136" s="932" t="s">
        <v>253</v>
      </c>
      <c r="L136" s="932"/>
      <c r="M136" s="932"/>
      <c r="N136" s="932"/>
      <c r="O136" s="932"/>
      <c r="P136" s="932"/>
      <c r="Q136" s="932"/>
      <c r="R136" s="932"/>
      <c r="S136" s="932"/>
      <c r="T136" s="932"/>
      <c r="U136" s="932"/>
      <c r="V136" s="932"/>
      <c r="W136" s="932"/>
      <c r="X136" s="933"/>
      <c r="Y136" s="957" t="str">
        <f>IF(CT136=TRUE,"",SUM(Y137,Y138))</f>
        <v/>
      </c>
      <c r="Z136" s="958"/>
      <c r="AA136" s="958"/>
      <c r="AB136" s="958"/>
      <c r="AC136" s="958"/>
      <c r="AD136" s="958"/>
      <c r="AE136" s="958"/>
      <c r="AF136" s="958"/>
      <c r="AG136" s="958"/>
      <c r="AH136" s="958"/>
      <c r="AI136" s="958"/>
      <c r="AJ136" s="958"/>
      <c r="AK136" s="958"/>
      <c r="AL136" s="958"/>
      <c r="AM136" s="958"/>
      <c r="AN136" s="958"/>
      <c r="AO136" s="958"/>
      <c r="AP136" s="959"/>
      <c r="AQ136" s="851" t="str">
        <f>IF(CU136=TRUE,"",SUM(AQ137,AQ138))</f>
        <v/>
      </c>
      <c r="AR136" s="852"/>
      <c r="AS136" s="852"/>
      <c r="AT136" s="852"/>
      <c r="AU136" s="852"/>
      <c r="AV136" s="852"/>
      <c r="AW136" s="852"/>
      <c r="AX136" s="852"/>
      <c r="AY136" s="852"/>
      <c r="AZ136" s="852"/>
      <c r="BA136" s="852"/>
      <c r="BB136" s="852"/>
      <c r="BC136" s="852"/>
      <c r="BD136" s="852"/>
      <c r="BE136" s="852"/>
      <c r="BF136" s="852"/>
      <c r="BG136" s="852"/>
      <c r="BH136" s="853"/>
      <c r="BI136" s="957" t="str">
        <f>IF(CV136=TRUE,"",SUM(BI137,BI138))</f>
        <v/>
      </c>
      <c r="BJ136" s="958"/>
      <c r="BK136" s="958"/>
      <c r="BL136" s="958"/>
      <c r="BM136" s="958"/>
      <c r="BN136" s="958"/>
      <c r="BO136" s="958"/>
      <c r="BP136" s="958"/>
      <c r="BQ136" s="958"/>
      <c r="BR136" s="958"/>
      <c r="BS136" s="958"/>
      <c r="BT136" s="958"/>
      <c r="BU136" s="958"/>
      <c r="BV136" s="958"/>
      <c r="BW136" s="958"/>
      <c r="BX136" s="958"/>
      <c r="BY136" s="958"/>
      <c r="BZ136" s="959"/>
      <c r="CA136" s="852" t="str">
        <f>IF(CW136=TRUE,"",SUM(CA137,CA138))</f>
        <v/>
      </c>
      <c r="CB136" s="852"/>
      <c r="CC136" s="852"/>
      <c r="CD136" s="852"/>
      <c r="CE136" s="852"/>
      <c r="CF136" s="852"/>
      <c r="CG136" s="852"/>
      <c r="CH136" s="852"/>
      <c r="CI136" s="852"/>
      <c r="CJ136" s="852"/>
      <c r="CK136" s="852"/>
      <c r="CL136" s="852"/>
      <c r="CM136" s="852"/>
      <c r="CN136" s="852"/>
      <c r="CO136" s="852"/>
      <c r="CP136" s="852"/>
      <c r="CQ136" s="852"/>
      <c r="CR136" s="854"/>
      <c r="CS136">
        <f>IF(BI136="",0,BI136)</f>
        <v>0</v>
      </c>
      <c r="CT136" t="b">
        <f>AND(Y137="",Y138="")</f>
        <v>1</v>
      </c>
      <c r="CU136" t="b">
        <f>AND(AQ137="",AQ138="")</f>
        <v>1</v>
      </c>
      <c r="CV136" t="b">
        <f>AND(BI137="",BI138="")</f>
        <v>1</v>
      </c>
      <c r="CW136" t="b">
        <f>AND(CA137="",CA138="")</f>
        <v>1</v>
      </c>
    </row>
    <row r="137" spans="5:101" ht="30.95" customHeight="1">
      <c r="E137" s="762"/>
      <c r="F137" s="763"/>
      <c r="G137" s="763"/>
      <c r="H137" s="917" t="s">
        <v>134</v>
      </c>
      <c r="I137" s="918"/>
      <c r="J137" s="919"/>
      <c r="K137" s="955" t="s">
        <v>149</v>
      </c>
      <c r="L137" s="955"/>
      <c r="M137" s="955"/>
      <c r="N137" s="955"/>
      <c r="O137" s="955"/>
      <c r="P137" s="955"/>
      <c r="Q137" s="955"/>
      <c r="R137" s="955"/>
      <c r="S137" s="955"/>
      <c r="T137" s="955"/>
      <c r="U137" s="955"/>
      <c r="V137" s="955"/>
      <c r="W137" s="955"/>
      <c r="X137" s="956"/>
      <c r="Y137" s="945" t="str">
        <f>BI137</f>
        <v/>
      </c>
      <c r="Z137" s="946"/>
      <c r="AA137" s="946"/>
      <c r="AB137" s="946"/>
      <c r="AC137" s="946"/>
      <c r="AD137" s="946"/>
      <c r="AE137" s="946"/>
      <c r="AF137" s="946"/>
      <c r="AG137" s="946"/>
      <c r="AH137" s="946"/>
      <c r="AI137" s="946"/>
      <c r="AJ137" s="946"/>
      <c r="AK137" s="946"/>
      <c r="AL137" s="946"/>
      <c r="AM137" s="946"/>
      <c r="AN137" s="946"/>
      <c r="AO137" s="946"/>
      <c r="AP137" s="947"/>
      <c r="AQ137" s="948"/>
      <c r="AR137" s="949"/>
      <c r="AS137" s="949"/>
      <c r="AT137" s="949"/>
      <c r="AU137" s="949"/>
      <c r="AV137" s="949"/>
      <c r="AW137" s="949"/>
      <c r="AX137" s="949"/>
      <c r="AY137" s="949"/>
      <c r="AZ137" s="949"/>
      <c r="BA137" s="949"/>
      <c r="BB137" s="949"/>
      <c r="BC137" s="949"/>
      <c r="BD137" s="949"/>
      <c r="BE137" s="949"/>
      <c r="BF137" s="949"/>
      <c r="BG137" s="949"/>
      <c r="BH137" s="950"/>
      <c r="BI137" s="945" t="str">
        <f>IF(作業２!E53&gt;4,IF(作業３!F33=0,"",作業３!F33),"")</f>
        <v/>
      </c>
      <c r="BJ137" s="946"/>
      <c r="BK137" s="946"/>
      <c r="BL137" s="946"/>
      <c r="BM137" s="946"/>
      <c r="BN137" s="946"/>
      <c r="BO137" s="946"/>
      <c r="BP137" s="946"/>
      <c r="BQ137" s="946"/>
      <c r="BR137" s="946"/>
      <c r="BS137" s="946"/>
      <c r="BT137" s="946"/>
      <c r="BU137" s="946"/>
      <c r="BV137" s="946"/>
      <c r="BW137" s="946"/>
      <c r="BX137" s="946"/>
      <c r="BY137" s="946"/>
      <c r="BZ137" s="947"/>
      <c r="CA137" s="949"/>
      <c r="CB137" s="949"/>
      <c r="CC137" s="949"/>
      <c r="CD137" s="949"/>
      <c r="CE137" s="949"/>
      <c r="CF137" s="949"/>
      <c r="CG137" s="949"/>
      <c r="CH137" s="949"/>
      <c r="CI137" s="949"/>
      <c r="CJ137" s="949"/>
      <c r="CK137" s="949"/>
      <c r="CL137" s="949"/>
      <c r="CM137" s="949"/>
      <c r="CN137" s="949"/>
      <c r="CO137" s="949"/>
      <c r="CP137" s="949"/>
      <c r="CQ137" s="949"/>
      <c r="CR137" s="951"/>
    </row>
    <row r="138" spans="5:101" ht="30.95" customHeight="1">
      <c r="E138" s="762"/>
      <c r="F138" s="763"/>
      <c r="G138" s="763"/>
      <c r="H138" s="920"/>
      <c r="I138" s="921"/>
      <c r="J138" s="922"/>
      <c r="K138" s="943" t="s">
        <v>255</v>
      </c>
      <c r="L138" s="955"/>
      <c r="M138" s="955"/>
      <c r="N138" s="955"/>
      <c r="O138" s="955"/>
      <c r="P138" s="955"/>
      <c r="Q138" s="955"/>
      <c r="R138" s="955"/>
      <c r="S138" s="955"/>
      <c r="T138" s="955"/>
      <c r="U138" s="955"/>
      <c r="V138" s="955"/>
      <c r="W138" s="955"/>
      <c r="X138" s="956"/>
      <c r="Y138" s="952" t="str">
        <f>BI138</f>
        <v/>
      </c>
      <c r="Z138" s="953"/>
      <c r="AA138" s="953"/>
      <c r="AB138" s="953"/>
      <c r="AC138" s="953"/>
      <c r="AD138" s="953"/>
      <c r="AE138" s="953"/>
      <c r="AF138" s="953"/>
      <c r="AG138" s="953"/>
      <c r="AH138" s="953"/>
      <c r="AI138" s="953"/>
      <c r="AJ138" s="953"/>
      <c r="AK138" s="953"/>
      <c r="AL138" s="953"/>
      <c r="AM138" s="953"/>
      <c r="AN138" s="953"/>
      <c r="AO138" s="953"/>
      <c r="AP138" s="954"/>
      <c r="AQ138" s="851"/>
      <c r="AR138" s="852"/>
      <c r="AS138" s="852"/>
      <c r="AT138" s="852"/>
      <c r="AU138" s="852"/>
      <c r="AV138" s="852"/>
      <c r="AW138" s="852"/>
      <c r="AX138" s="852"/>
      <c r="AY138" s="852"/>
      <c r="AZ138" s="852"/>
      <c r="BA138" s="852"/>
      <c r="BB138" s="852"/>
      <c r="BC138" s="852"/>
      <c r="BD138" s="852"/>
      <c r="BE138" s="852"/>
      <c r="BF138" s="852"/>
      <c r="BG138" s="852"/>
      <c r="BH138" s="853"/>
      <c r="BI138" s="952" t="str">
        <f>IF(作業３!F34=0,"",作業３!F34)</f>
        <v/>
      </c>
      <c r="BJ138" s="953"/>
      <c r="BK138" s="953"/>
      <c r="BL138" s="953"/>
      <c r="BM138" s="953"/>
      <c r="BN138" s="953"/>
      <c r="BO138" s="953"/>
      <c r="BP138" s="953"/>
      <c r="BQ138" s="953"/>
      <c r="BR138" s="953"/>
      <c r="BS138" s="953"/>
      <c r="BT138" s="953"/>
      <c r="BU138" s="953"/>
      <c r="BV138" s="953"/>
      <c r="BW138" s="953"/>
      <c r="BX138" s="953"/>
      <c r="BY138" s="953"/>
      <c r="BZ138" s="954"/>
      <c r="CA138" s="852"/>
      <c r="CB138" s="852"/>
      <c r="CC138" s="852"/>
      <c r="CD138" s="852"/>
      <c r="CE138" s="852"/>
      <c r="CF138" s="852"/>
      <c r="CG138" s="852"/>
      <c r="CH138" s="852"/>
      <c r="CI138" s="852"/>
      <c r="CJ138" s="852"/>
      <c r="CK138" s="852"/>
      <c r="CL138" s="852"/>
      <c r="CM138" s="852"/>
      <c r="CN138" s="852"/>
      <c r="CO138" s="852"/>
      <c r="CP138" s="852"/>
      <c r="CQ138" s="852"/>
      <c r="CR138" s="854"/>
      <c r="CS138">
        <f>IF(BI138="",0,BI138)</f>
        <v>0</v>
      </c>
    </row>
    <row r="139" spans="5:101" ht="30.95" customHeight="1">
      <c r="E139" s="762"/>
      <c r="F139" s="763"/>
      <c r="G139" s="763"/>
      <c r="H139" s="920"/>
      <c r="I139" s="921"/>
      <c r="J139" s="922"/>
      <c r="K139" s="72"/>
      <c r="L139" s="942" t="s">
        <v>131</v>
      </c>
      <c r="M139" s="943"/>
      <c r="N139" s="943"/>
      <c r="O139" s="943"/>
      <c r="P139" s="943"/>
      <c r="Q139" s="943"/>
      <c r="R139" s="943"/>
      <c r="S139" s="943"/>
      <c r="T139" s="943"/>
      <c r="U139" s="943"/>
      <c r="V139" s="943"/>
      <c r="W139" s="943"/>
      <c r="X139" s="944"/>
      <c r="Y139" s="194" t="s">
        <v>451</v>
      </c>
      <c r="Z139" s="195"/>
      <c r="AA139" s="195"/>
      <c r="AB139" s="195"/>
      <c r="AC139" s="195"/>
      <c r="AD139" s="195" t="str">
        <f>IF(AE139="","","(")</f>
        <v/>
      </c>
      <c r="AE139" s="830" t="str">
        <f>BO139</f>
        <v/>
      </c>
      <c r="AF139" s="830"/>
      <c r="AG139" s="830"/>
      <c r="AH139" s="830"/>
      <c r="AI139" s="830"/>
      <c r="AJ139" s="830"/>
      <c r="AK139" s="830"/>
      <c r="AL139" s="830"/>
      <c r="AM139" s="830"/>
      <c r="AN139" s="830"/>
      <c r="AO139" s="830"/>
      <c r="AP139" s="196" t="str">
        <f>IF(AE139="","",")")</f>
        <v/>
      </c>
      <c r="AQ139" s="934"/>
      <c r="AR139" s="935"/>
      <c r="AS139" s="935"/>
      <c r="AT139" s="935"/>
      <c r="AU139" s="935"/>
      <c r="AV139" s="935"/>
      <c r="AW139" s="935"/>
      <c r="AX139" s="935"/>
      <c r="AY139" s="935"/>
      <c r="AZ139" s="935"/>
      <c r="BA139" s="935"/>
      <c r="BB139" s="935"/>
      <c r="BC139" s="935"/>
      <c r="BD139" s="935"/>
      <c r="BE139" s="935"/>
      <c r="BF139" s="935"/>
      <c r="BG139" s="935"/>
      <c r="BH139" s="936"/>
      <c r="BI139" s="194" t="s">
        <v>451</v>
      </c>
      <c r="BJ139" s="195"/>
      <c r="BK139" s="195"/>
      <c r="BL139" s="195"/>
      <c r="BM139" s="195"/>
      <c r="BN139" s="195" t="str">
        <f>IF(BO139="","","(")</f>
        <v/>
      </c>
      <c r="BO139" s="830" t="str">
        <f>IF(作業３!F35=0,"",作業３!F35)</f>
        <v/>
      </c>
      <c r="BP139" s="830"/>
      <c r="BQ139" s="830"/>
      <c r="BR139" s="830"/>
      <c r="BS139" s="830"/>
      <c r="BT139" s="830"/>
      <c r="BU139" s="830"/>
      <c r="BV139" s="830"/>
      <c r="BW139" s="830"/>
      <c r="BX139" s="830"/>
      <c r="BY139" s="830"/>
      <c r="BZ139" s="196" t="str">
        <f>IF(BO139="","",")")</f>
        <v/>
      </c>
      <c r="CA139" s="852"/>
      <c r="CB139" s="852"/>
      <c r="CC139" s="852"/>
      <c r="CD139" s="852"/>
      <c r="CE139" s="852"/>
      <c r="CF139" s="852"/>
      <c r="CG139" s="852"/>
      <c r="CH139" s="852"/>
      <c r="CI139" s="852"/>
      <c r="CJ139" s="852"/>
      <c r="CK139" s="852"/>
      <c r="CL139" s="852"/>
      <c r="CM139" s="852"/>
      <c r="CN139" s="852"/>
      <c r="CO139" s="852"/>
      <c r="CP139" s="852"/>
      <c r="CQ139" s="852"/>
      <c r="CR139" s="854"/>
    </row>
    <row r="140" spans="5:101" ht="30.95" customHeight="1" thickBot="1">
      <c r="E140" s="759"/>
      <c r="F140" s="760"/>
      <c r="G140" s="760"/>
      <c r="H140" s="769" t="s">
        <v>34</v>
      </c>
      <c r="I140" s="770"/>
      <c r="J140" s="770"/>
      <c r="K140" s="770" t="s">
        <v>113</v>
      </c>
      <c r="L140" s="770"/>
      <c r="M140" s="770"/>
      <c r="N140" s="770"/>
      <c r="O140" s="770"/>
      <c r="P140" s="770"/>
      <c r="Q140" s="770"/>
      <c r="R140" s="770"/>
      <c r="S140" s="770"/>
      <c r="T140" s="770"/>
      <c r="U140" s="770"/>
      <c r="V140" s="770"/>
      <c r="W140" s="770"/>
      <c r="X140" s="891"/>
      <c r="Y140" s="937" t="str">
        <f>BI140</f>
        <v/>
      </c>
      <c r="Z140" s="938"/>
      <c r="AA140" s="938"/>
      <c r="AB140" s="938"/>
      <c r="AC140" s="938"/>
      <c r="AD140" s="938"/>
      <c r="AE140" s="938"/>
      <c r="AF140" s="938"/>
      <c r="AG140" s="938"/>
      <c r="AH140" s="938"/>
      <c r="AI140" s="938"/>
      <c r="AJ140" s="938"/>
      <c r="AK140" s="938"/>
      <c r="AL140" s="938"/>
      <c r="AM140" s="938"/>
      <c r="AN140" s="938"/>
      <c r="AO140" s="938"/>
      <c r="AP140" s="939"/>
      <c r="AQ140" s="1362"/>
      <c r="AR140" s="940"/>
      <c r="AS140" s="940"/>
      <c r="AT140" s="940"/>
      <c r="AU140" s="940"/>
      <c r="AV140" s="940"/>
      <c r="AW140" s="940"/>
      <c r="AX140" s="940"/>
      <c r="AY140" s="940"/>
      <c r="AZ140" s="940"/>
      <c r="BA140" s="940"/>
      <c r="BB140" s="940"/>
      <c r="BC140" s="940"/>
      <c r="BD140" s="940"/>
      <c r="BE140" s="940"/>
      <c r="BF140" s="940"/>
      <c r="BG140" s="940"/>
      <c r="BH140" s="1363"/>
      <c r="BI140" s="937" t="str">
        <f>IF(作業２!E53=1,IF(作業３!F36=0,"",作業３!F36),"")</f>
        <v/>
      </c>
      <c r="BJ140" s="938"/>
      <c r="BK140" s="938"/>
      <c r="BL140" s="938"/>
      <c r="BM140" s="938"/>
      <c r="BN140" s="938"/>
      <c r="BO140" s="938"/>
      <c r="BP140" s="938"/>
      <c r="BQ140" s="938"/>
      <c r="BR140" s="938"/>
      <c r="BS140" s="938"/>
      <c r="BT140" s="938"/>
      <c r="BU140" s="938"/>
      <c r="BV140" s="938"/>
      <c r="BW140" s="938"/>
      <c r="BX140" s="938"/>
      <c r="BY140" s="938"/>
      <c r="BZ140" s="939"/>
      <c r="CA140" s="940"/>
      <c r="CB140" s="940"/>
      <c r="CC140" s="940"/>
      <c r="CD140" s="940"/>
      <c r="CE140" s="940"/>
      <c r="CF140" s="940"/>
      <c r="CG140" s="940"/>
      <c r="CH140" s="940"/>
      <c r="CI140" s="940"/>
      <c r="CJ140" s="940"/>
      <c r="CK140" s="940"/>
      <c r="CL140" s="940"/>
      <c r="CM140" s="940"/>
      <c r="CN140" s="940"/>
      <c r="CO140" s="940"/>
      <c r="CP140" s="940"/>
      <c r="CQ140" s="940"/>
      <c r="CR140" s="941"/>
      <c r="CS140">
        <f t="shared" ref="CS140:CS145" si="1">IF(BI140="",0,BI140)</f>
        <v>0</v>
      </c>
    </row>
    <row r="141" spans="5:101" ht="30.95" customHeight="1" thickBot="1">
      <c r="E141" s="686" t="s">
        <v>121</v>
      </c>
      <c r="F141" s="687"/>
      <c r="G141" s="687"/>
      <c r="H141" s="687"/>
      <c r="I141" s="687"/>
      <c r="J141" s="687"/>
      <c r="K141" s="687"/>
      <c r="L141" s="687"/>
      <c r="M141" s="687"/>
      <c r="N141" s="687"/>
      <c r="O141" s="687"/>
      <c r="P141" s="687"/>
      <c r="Q141" s="687"/>
      <c r="R141" s="687"/>
      <c r="S141" s="687"/>
      <c r="T141" s="687"/>
      <c r="U141" s="687"/>
      <c r="V141" s="687"/>
      <c r="W141" s="687"/>
      <c r="X141" s="688"/>
      <c r="Y141" s="905" t="str">
        <f>BI141</f>
        <v/>
      </c>
      <c r="Z141" s="906"/>
      <c r="AA141" s="906"/>
      <c r="AB141" s="906"/>
      <c r="AC141" s="906"/>
      <c r="AD141" s="906"/>
      <c r="AE141" s="906"/>
      <c r="AF141" s="906"/>
      <c r="AG141" s="906"/>
      <c r="AH141" s="906"/>
      <c r="AI141" s="906"/>
      <c r="AJ141" s="906"/>
      <c r="AK141" s="906"/>
      <c r="AL141" s="906"/>
      <c r="AM141" s="906"/>
      <c r="AN141" s="906"/>
      <c r="AO141" s="906"/>
      <c r="AP141" s="907"/>
      <c r="AQ141" s="908"/>
      <c r="AR141" s="909"/>
      <c r="AS141" s="909"/>
      <c r="AT141" s="909"/>
      <c r="AU141" s="909"/>
      <c r="AV141" s="909"/>
      <c r="AW141" s="909"/>
      <c r="AX141" s="909"/>
      <c r="AY141" s="909"/>
      <c r="AZ141" s="909"/>
      <c r="BA141" s="909"/>
      <c r="BB141" s="909"/>
      <c r="BC141" s="909"/>
      <c r="BD141" s="909"/>
      <c r="BE141" s="909"/>
      <c r="BF141" s="909"/>
      <c r="BG141" s="909"/>
      <c r="BH141" s="910"/>
      <c r="BI141" s="905" t="str">
        <f>IF(作業３!F37=0,"",作業３!F37)</f>
        <v/>
      </c>
      <c r="BJ141" s="906"/>
      <c r="BK141" s="906"/>
      <c r="BL141" s="906"/>
      <c r="BM141" s="906"/>
      <c r="BN141" s="906"/>
      <c r="BO141" s="906"/>
      <c r="BP141" s="906"/>
      <c r="BQ141" s="906"/>
      <c r="BR141" s="906"/>
      <c r="BS141" s="906"/>
      <c r="BT141" s="906"/>
      <c r="BU141" s="906"/>
      <c r="BV141" s="906"/>
      <c r="BW141" s="906"/>
      <c r="BX141" s="906"/>
      <c r="BY141" s="906"/>
      <c r="BZ141" s="907"/>
      <c r="CA141" s="909"/>
      <c r="CB141" s="909"/>
      <c r="CC141" s="909"/>
      <c r="CD141" s="909"/>
      <c r="CE141" s="909"/>
      <c r="CF141" s="909"/>
      <c r="CG141" s="909"/>
      <c r="CH141" s="909"/>
      <c r="CI141" s="909"/>
      <c r="CJ141" s="909"/>
      <c r="CK141" s="909"/>
      <c r="CL141" s="909"/>
      <c r="CM141" s="909"/>
      <c r="CN141" s="909"/>
      <c r="CO141" s="909"/>
      <c r="CP141" s="909"/>
      <c r="CQ141" s="909"/>
      <c r="CR141" s="911"/>
      <c r="CS141">
        <f t="shared" si="1"/>
        <v>0</v>
      </c>
    </row>
    <row r="142" spans="5:101" ht="30.95" customHeight="1">
      <c r="E142" s="677" t="s">
        <v>122</v>
      </c>
      <c r="F142" s="678"/>
      <c r="G142" s="678"/>
      <c r="H142" s="678"/>
      <c r="I142" s="678"/>
      <c r="J142" s="678"/>
      <c r="K142" s="678"/>
      <c r="L142" s="678"/>
      <c r="M142" s="678"/>
      <c r="N142" s="678"/>
      <c r="O142" s="678"/>
      <c r="P142" s="678"/>
      <c r="Q142" s="678"/>
      <c r="R142" s="678"/>
      <c r="S142" s="678"/>
      <c r="T142" s="678"/>
      <c r="U142" s="678"/>
      <c r="V142" s="678"/>
      <c r="W142" s="678"/>
      <c r="X142" s="679"/>
      <c r="Y142" s="892" t="str">
        <f>IF(CT142=TRUE,"",SUM(Y143,Y144))</f>
        <v/>
      </c>
      <c r="Z142" s="893"/>
      <c r="AA142" s="893"/>
      <c r="AB142" s="893"/>
      <c r="AC142" s="893"/>
      <c r="AD142" s="893"/>
      <c r="AE142" s="893"/>
      <c r="AF142" s="893"/>
      <c r="AG142" s="893"/>
      <c r="AH142" s="893"/>
      <c r="AI142" s="893"/>
      <c r="AJ142" s="893"/>
      <c r="AK142" s="893"/>
      <c r="AL142" s="893"/>
      <c r="AM142" s="893"/>
      <c r="AN142" s="893"/>
      <c r="AO142" s="893"/>
      <c r="AP142" s="894"/>
      <c r="AQ142" s="895" t="str">
        <f>IF(CU142=TRUE,"",SUM(AQ143,AQ144))</f>
        <v/>
      </c>
      <c r="AR142" s="819"/>
      <c r="AS142" s="819"/>
      <c r="AT142" s="819"/>
      <c r="AU142" s="819"/>
      <c r="AV142" s="819"/>
      <c r="AW142" s="819"/>
      <c r="AX142" s="819"/>
      <c r="AY142" s="819"/>
      <c r="AZ142" s="819"/>
      <c r="BA142" s="819"/>
      <c r="BB142" s="819"/>
      <c r="BC142" s="819"/>
      <c r="BD142" s="819"/>
      <c r="BE142" s="819"/>
      <c r="BF142" s="819"/>
      <c r="BG142" s="819"/>
      <c r="BH142" s="896"/>
      <c r="BI142" s="892" t="str">
        <f>IF(CV142=TRUE,"",SUM(BI143,BI144))</f>
        <v/>
      </c>
      <c r="BJ142" s="893"/>
      <c r="BK142" s="893"/>
      <c r="BL142" s="893"/>
      <c r="BM142" s="893"/>
      <c r="BN142" s="893"/>
      <c r="BO142" s="893"/>
      <c r="BP142" s="893"/>
      <c r="BQ142" s="893"/>
      <c r="BR142" s="893"/>
      <c r="BS142" s="893"/>
      <c r="BT142" s="893"/>
      <c r="BU142" s="893"/>
      <c r="BV142" s="893"/>
      <c r="BW142" s="893"/>
      <c r="BX142" s="893"/>
      <c r="BY142" s="893"/>
      <c r="BZ142" s="894"/>
      <c r="CA142" s="819" t="str">
        <f>IF(CW142=TRUE,"",SUM(CA143,CA144))</f>
        <v/>
      </c>
      <c r="CB142" s="819"/>
      <c r="CC142" s="819"/>
      <c r="CD142" s="819"/>
      <c r="CE142" s="819"/>
      <c r="CF142" s="819"/>
      <c r="CG142" s="819"/>
      <c r="CH142" s="819"/>
      <c r="CI142" s="819"/>
      <c r="CJ142" s="819"/>
      <c r="CK142" s="819"/>
      <c r="CL142" s="819"/>
      <c r="CM142" s="819"/>
      <c r="CN142" s="819"/>
      <c r="CO142" s="819"/>
      <c r="CP142" s="819"/>
      <c r="CQ142" s="819"/>
      <c r="CR142" s="820"/>
      <c r="CS142">
        <f t="shared" si="1"/>
        <v>0</v>
      </c>
      <c r="CT142" t="b">
        <f>AND(Y143="",Y144="")</f>
        <v>1</v>
      </c>
      <c r="CU142" t="b">
        <f>AND(AQ143="",AQ144="")</f>
        <v>1</v>
      </c>
      <c r="CV142" t="b">
        <f>AND(BI143="",BI144="")</f>
        <v>1</v>
      </c>
      <c r="CW142" t="b">
        <f>AND(CA143="",CA144="")</f>
        <v>1</v>
      </c>
    </row>
    <row r="143" spans="5:101" ht="30.95" customHeight="1">
      <c r="E143" s="756" t="s">
        <v>133</v>
      </c>
      <c r="F143" s="757"/>
      <c r="G143" s="758"/>
      <c r="H143" s="765" t="s">
        <v>108</v>
      </c>
      <c r="I143" s="766"/>
      <c r="J143" s="766"/>
      <c r="K143" s="912" t="s">
        <v>112</v>
      </c>
      <c r="L143" s="912"/>
      <c r="M143" s="912"/>
      <c r="N143" s="912"/>
      <c r="O143" s="912"/>
      <c r="P143" s="912"/>
      <c r="Q143" s="912"/>
      <c r="R143" s="912"/>
      <c r="S143" s="912"/>
      <c r="T143" s="912"/>
      <c r="U143" s="912"/>
      <c r="V143" s="912"/>
      <c r="W143" s="912"/>
      <c r="X143" s="913"/>
      <c r="Y143" s="897" t="str">
        <f>BI143</f>
        <v/>
      </c>
      <c r="Z143" s="898"/>
      <c r="AA143" s="898"/>
      <c r="AB143" s="898"/>
      <c r="AC143" s="898"/>
      <c r="AD143" s="898"/>
      <c r="AE143" s="898"/>
      <c r="AF143" s="898"/>
      <c r="AG143" s="898"/>
      <c r="AH143" s="898"/>
      <c r="AI143" s="898"/>
      <c r="AJ143" s="898"/>
      <c r="AK143" s="898"/>
      <c r="AL143" s="898"/>
      <c r="AM143" s="898"/>
      <c r="AN143" s="898"/>
      <c r="AO143" s="898"/>
      <c r="AP143" s="899"/>
      <c r="AQ143" s="900"/>
      <c r="AR143" s="901"/>
      <c r="AS143" s="901"/>
      <c r="AT143" s="901"/>
      <c r="AU143" s="901"/>
      <c r="AV143" s="901"/>
      <c r="AW143" s="901"/>
      <c r="AX143" s="901"/>
      <c r="AY143" s="901"/>
      <c r="AZ143" s="901"/>
      <c r="BA143" s="901"/>
      <c r="BB143" s="901"/>
      <c r="BC143" s="901"/>
      <c r="BD143" s="901"/>
      <c r="BE143" s="901"/>
      <c r="BF143" s="901"/>
      <c r="BG143" s="901"/>
      <c r="BH143" s="902"/>
      <c r="BI143" s="897" t="str">
        <f>IF(作業２!E53=1,IF(作業３!F39=0,"",作業３!F39),"")</f>
        <v/>
      </c>
      <c r="BJ143" s="898"/>
      <c r="BK143" s="898"/>
      <c r="BL143" s="898"/>
      <c r="BM143" s="898"/>
      <c r="BN143" s="898"/>
      <c r="BO143" s="898"/>
      <c r="BP143" s="898"/>
      <c r="BQ143" s="898"/>
      <c r="BR143" s="898"/>
      <c r="BS143" s="898"/>
      <c r="BT143" s="898"/>
      <c r="BU143" s="898"/>
      <c r="BV143" s="898"/>
      <c r="BW143" s="898"/>
      <c r="BX143" s="898"/>
      <c r="BY143" s="898"/>
      <c r="BZ143" s="899"/>
      <c r="CA143" s="901"/>
      <c r="CB143" s="901"/>
      <c r="CC143" s="901"/>
      <c r="CD143" s="901"/>
      <c r="CE143" s="901"/>
      <c r="CF143" s="901"/>
      <c r="CG143" s="901"/>
      <c r="CH143" s="901"/>
      <c r="CI143" s="901"/>
      <c r="CJ143" s="901"/>
      <c r="CK143" s="901"/>
      <c r="CL143" s="901"/>
      <c r="CM143" s="901"/>
      <c r="CN143" s="901"/>
      <c r="CO143" s="901"/>
      <c r="CP143" s="901"/>
      <c r="CQ143" s="901"/>
      <c r="CR143" s="903"/>
      <c r="CS143">
        <f t="shared" si="1"/>
        <v>0</v>
      </c>
    </row>
    <row r="144" spans="5:101" ht="30.95" customHeight="1" thickBot="1">
      <c r="E144" s="759"/>
      <c r="F144" s="760"/>
      <c r="G144" s="761"/>
      <c r="H144" s="769" t="s">
        <v>33</v>
      </c>
      <c r="I144" s="770"/>
      <c r="J144" s="770"/>
      <c r="K144" s="914" t="s">
        <v>117</v>
      </c>
      <c r="L144" s="914"/>
      <c r="M144" s="914"/>
      <c r="N144" s="914"/>
      <c r="O144" s="914"/>
      <c r="P144" s="914"/>
      <c r="Q144" s="914"/>
      <c r="R144" s="914"/>
      <c r="S144" s="914"/>
      <c r="T144" s="914"/>
      <c r="U144" s="914"/>
      <c r="V144" s="914"/>
      <c r="W144" s="914"/>
      <c r="X144" s="915"/>
      <c r="Y144" s="855" t="str">
        <f>BI144</f>
        <v/>
      </c>
      <c r="Z144" s="856"/>
      <c r="AA144" s="856"/>
      <c r="AB144" s="856"/>
      <c r="AC144" s="856"/>
      <c r="AD144" s="856"/>
      <c r="AE144" s="856"/>
      <c r="AF144" s="856"/>
      <c r="AG144" s="856"/>
      <c r="AH144" s="856"/>
      <c r="AI144" s="856"/>
      <c r="AJ144" s="856"/>
      <c r="AK144" s="856"/>
      <c r="AL144" s="856"/>
      <c r="AM144" s="856"/>
      <c r="AN144" s="856"/>
      <c r="AO144" s="856"/>
      <c r="AP144" s="857"/>
      <c r="AQ144" s="858"/>
      <c r="AR144" s="859"/>
      <c r="AS144" s="859"/>
      <c r="AT144" s="859"/>
      <c r="AU144" s="859"/>
      <c r="AV144" s="859"/>
      <c r="AW144" s="859"/>
      <c r="AX144" s="859"/>
      <c r="AY144" s="859"/>
      <c r="AZ144" s="859"/>
      <c r="BA144" s="859"/>
      <c r="BB144" s="859"/>
      <c r="BC144" s="859"/>
      <c r="BD144" s="859"/>
      <c r="BE144" s="859"/>
      <c r="BF144" s="859"/>
      <c r="BG144" s="859"/>
      <c r="BH144" s="860"/>
      <c r="BI144" s="855" t="str">
        <f>IF(作業３!F40=0,"",作業３!F40)</f>
        <v/>
      </c>
      <c r="BJ144" s="856"/>
      <c r="BK144" s="856"/>
      <c r="BL144" s="856"/>
      <c r="BM144" s="856"/>
      <c r="BN144" s="856"/>
      <c r="BO144" s="856"/>
      <c r="BP144" s="856"/>
      <c r="BQ144" s="856"/>
      <c r="BR144" s="856"/>
      <c r="BS144" s="856"/>
      <c r="BT144" s="856"/>
      <c r="BU144" s="856"/>
      <c r="BV144" s="856"/>
      <c r="BW144" s="856"/>
      <c r="BX144" s="856"/>
      <c r="BY144" s="856"/>
      <c r="BZ144" s="857"/>
      <c r="CA144" s="859"/>
      <c r="CB144" s="859"/>
      <c r="CC144" s="859"/>
      <c r="CD144" s="859"/>
      <c r="CE144" s="859"/>
      <c r="CF144" s="859"/>
      <c r="CG144" s="859"/>
      <c r="CH144" s="859"/>
      <c r="CI144" s="859"/>
      <c r="CJ144" s="859"/>
      <c r="CK144" s="859"/>
      <c r="CL144" s="859"/>
      <c r="CM144" s="859"/>
      <c r="CN144" s="859"/>
      <c r="CO144" s="859"/>
      <c r="CP144" s="859"/>
      <c r="CQ144" s="859"/>
      <c r="CR144" s="861"/>
      <c r="CS144">
        <f t="shared" si="1"/>
        <v>0</v>
      </c>
    </row>
    <row r="145" spans="5:101" ht="30.95" customHeight="1" thickBot="1">
      <c r="E145" s="686" t="s">
        <v>123</v>
      </c>
      <c r="F145" s="687"/>
      <c r="G145" s="687"/>
      <c r="H145" s="687"/>
      <c r="I145" s="687"/>
      <c r="J145" s="687"/>
      <c r="K145" s="687"/>
      <c r="L145" s="687"/>
      <c r="M145" s="687"/>
      <c r="N145" s="687"/>
      <c r="O145" s="687"/>
      <c r="P145" s="687"/>
      <c r="Q145" s="687"/>
      <c r="R145" s="687"/>
      <c r="S145" s="687"/>
      <c r="T145" s="687"/>
      <c r="U145" s="687"/>
      <c r="V145" s="687"/>
      <c r="W145" s="687"/>
      <c r="X145" s="688"/>
      <c r="Y145" s="905" t="str">
        <f>BI145</f>
        <v/>
      </c>
      <c r="Z145" s="906"/>
      <c r="AA145" s="906"/>
      <c r="AB145" s="906"/>
      <c r="AC145" s="906"/>
      <c r="AD145" s="906"/>
      <c r="AE145" s="906"/>
      <c r="AF145" s="906"/>
      <c r="AG145" s="906"/>
      <c r="AH145" s="906"/>
      <c r="AI145" s="906"/>
      <c r="AJ145" s="906"/>
      <c r="AK145" s="906"/>
      <c r="AL145" s="906"/>
      <c r="AM145" s="906"/>
      <c r="AN145" s="906"/>
      <c r="AO145" s="906"/>
      <c r="AP145" s="907"/>
      <c r="AQ145" s="908"/>
      <c r="AR145" s="909"/>
      <c r="AS145" s="909"/>
      <c r="AT145" s="909"/>
      <c r="AU145" s="909"/>
      <c r="AV145" s="909"/>
      <c r="AW145" s="909"/>
      <c r="AX145" s="909"/>
      <c r="AY145" s="909"/>
      <c r="AZ145" s="909"/>
      <c r="BA145" s="909"/>
      <c r="BB145" s="909"/>
      <c r="BC145" s="909"/>
      <c r="BD145" s="909"/>
      <c r="BE145" s="909"/>
      <c r="BF145" s="909"/>
      <c r="BG145" s="909"/>
      <c r="BH145" s="910"/>
      <c r="BI145" s="905" t="str">
        <f>IF(作業３!F41=0,"",作業３!F41)</f>
        <v/>
      </c>
      <c r="BJ145" s="906"/>
      <c r="BK145" s="906"/>
      <c r="BL145" s="906"/>
      <c r="BM145" s="906"/>
      <c r="BN145" s="906"/>
      <c r="BO145" s="906"/>
      <c r="BP145" s="906"/>
      <c r="BQ145" s="906"/>
      <c r="BR145" s="906"/>
      <c r="BS145" s="906"/>
      <c r="BT145" s="906"/>
      <c r="BU145" s="906"/>
      <c r="BV145" s="906"/>
      <c r="BW145" s="906"/>
      <c r="BX145" s="906"/>
      <c r="BY145" s="906"/>
      <c r="BZ145" s="907"/>
      <c r="CA145" s="909"/>
      <c r="CB145" s="909"/>
      <c r="CC145" s="909"/>
      <c r="CD145" s="909"/>
      <c r="CE145" s="909"/>
      <c r="CF145" s="909"/>
      <c r="CG145" s="909"/>
      <c r="CH145" s="909"/>
      <c r="CI145" s="909"/>
      <c r="CJ145" s="909"/>
      <c r="CK145" s="909"/>
      <c r="CL145" s="909"/>
      <c r="CM145" s="909"/>
      <c r="CN145" s="909"/>
      <c r="CO145" s="909"/>
      <c r="CP145" s="909"/>
      <c r="CQ145" s="909"/>
      <c r="CR145" s="911"/>
      <c r="CS145">
        <f t="shared" si="1"/>
        <v>0</v>
      </c>
    </row>
    <row r="146" spans="5:101" ht="30.95" customHeight="1" thickBot="1">
      <c r="E146" s="686" t="s">
        <v>124</v>
      </c>
      <c r="F146" s="687"/>
      <c r="G146" s="687"/>
      <c r="H146" s="687"/>
      <c r="I146" s="687"/>
      <c r="J146" s="687"/>
      <c r="K146" s="687"/>
      <c r="L146" s="687"/>
      <c r="M146" s="687"/>
      <c r="N146" s="687"/>
      <c r="O146" s="687"/>
      <c r="P146" s="687"/>
      <c r="Q146" s="687"/>
      <c r="R146" s="687"/>
      <c r="S146" s="687"/>
      <c r="T146" s="687"/>
      <c r="U146" s="687"/>
      <c r="V146" s="687"/>
      <c r="W146" s="687"/>
      <c r="X146" s="688"/>
      <c r="Y146" s="905" t="str">
        <f>BI146</f>
        <v/>
      </c>
      <c r="Z146" s="906"/>
      <c r="AA146" s="906"/>
      <c r="AB146" s="906"/>
      <c r="AC146" s="906"/>
      <c r="AD146" s="906"/>
      <c r="AE146" s="906"/>
      <c r="AF146" s="906"/>
      <c r="AG146" s="906"/>
      <c r="AH146" s="906"/>
      <c r="AI146" s="906"/>
      <c r="AJ146" s="906"/>
      <c r="AK146" s="906"/>
      <c r="AL146" s="906"/>
      <c r="AM146" s="906"/>
      <c r="AN146" s="906"/>
      <c r="AO146" s="906"/>
      <c r="AP146" s="907"/>
      <c r="AQ146" s="908"/>
      <c r="AR146" s="909"/>
      <c r="AS146" s="909"/>
      <c r="AT146" s="909"/>
      <c r="AU146" s="909"/>
      <c r="AV146" s="909"/>
      <c r="AW146" s="909"/>
      <c r="AX146" s="909"/>
      <c r="AY146" s="909"/>
      <c r="AZ146" s="909"/>
      <c r="BA146" s="909"/>
      <c r="BB146" s="909"/>
      <c r="BC146" s="909"/>
      <c r="BD146" s="909"/>
      <c r="BE146" s="909"/>
      <c r="BF146" s="909"/>
      <c r="BG146" s="909"/>
      <c r="BH146" s="910"/>
      <c r="BI146" s="905" t="str">
        <f>IF(作業３!F42=0,"",作業３!F42)</f>
        <v/>
      </c>
      <c r="BJ146" s="906"/>
      <c r="BK146" s="906"/>
      <c r="BL146" s="906"/>
      <c r="BM146" s="906"/>
      <c r="BN146" s="906"/>
      <c r="BO146" s="906"/>
      <c r="BP146" s="906"/>
      <c r="BQ146" s="906"/>
      <c r="BR146" s="906"/>
      <c r="BS146" s="906"/>
      <c r="BT146" s="906"/>
      <c r="BU146" s="906"/>
      <c r="BV146" s="906"/>
      <c r="BW146" s="906"/>
      <c r="BX146" s="906"/>
      <c r="BY146" s="906"/>
      <c r="BZ146" s="907"/>
      <c r="CA146" s="909"/>
      <c r="CB146" s="909"/>
      <c r="CC146" s="909"/>
      <c r="CD146" s="909"/>
      <c r="CE146" s="909"/>
      <c r="CF146" s="909"/>
      <c r="CG146" s="909"/>
      <c r="CH146" s="909"/>
      <c r="CI146" s="909"/>
      <c r="CJ146" s="909"/>
      <c r="CK146" s="909"/>
      <c r="CL146" s="909"/>
      <c r="CM146" s="909"/>
      <c r="CN146" s="909"/>
      <c r="CO146" s="909"/>
      <c r="CP146" s="909"/>
      <c r="CQ146" s="909"/>
      <c r="CR146" s="911"/>
      <c r="CS146">
        <f t="shared" ref="CS146:CS151" si="2">IF(BI146="",0,BI146)</f>
        <v>0</v>
      </c>
    </row>
    <row r="147" spans="5:101" ht="30.95" customHeight="1">
      <c r="E147" s="677" t="s">
        <v>125</v>
      </c>
      <c r="F147" s="678"/>
      <c r="G147" s="678"/>
      <c r="H147" s="678"/>
      <c r="I147" s="678"/>
      <c r="J147" s="678"/>
      <c r="K147" s="678"/>
      <c r="L147" s="678"/>
      <c r="M147" s="678"/>
      <c r="N147" s="678"/>
      <c r="O147" s="678"/>
      <c r="P147" s="678"/>
      <c r="Q147" s="678"/>
      <c r="R147" s="678"/>
      <c r="S147" s="678"/>
      <c r="T147" s="678"/>
      <c r="U147" s="678"/>
      <c r="V147" s="678"/>
      <c r="W147" s="678"/>
      <c r="X147" s="679"/>
      <c r="Y147" s="892" t="str">
        <f>IF(CT147=TRUE,"",SUM(Y148:Y150))</f>
        <v/>
      </c>
      <c r="Z147" s="893"/>
      <c r="AA147" s="893"/>
      <c r="AB147" s="893"/>
      <c r="AC147" s="893"/>
      <c r="AD147" s="893"/>
      <c r="AE147" s="893"/>
      <c r="AF147" s="893"/>
      <c r="AG147" s="893"/>
      <c r="AH147" s="893"/>
      <c r="AI147" s="893"/>
      <c r="AJ147" s="893"/>
      <c r="AK147" s="893"/>
      <c r="AL147" s="893"/>
      <c r="AM147" s="893"/>
      <c r="AN147" s="893"/>
      <c r="AO147" s="893"/>
      <c r="AP147" s="894"/>
      <c r="AQ147" s="895" t="s">
        <v>62</v>
      </c>
      <c r="AR147" s="819"/>
      <c r="AS147" s="819"/>
      <c r="AT147" s="819"/>
      <c r="AU147" s="819"/>
      <c r="AV147" s="819"/>
      <c r="AW147" s="819"/>
      <c r="AX147" s="819"/>
      <c r="AY147" s="819"/>
      <c r="AZ147" s="819"/>
      <c r="BA147" s="819"/>
      <c r="BB147" s="819"/>
      <c r="BC147" s="819"/>
      <c r="BD147" s="819"/>
      <c r="BE147" s="819"/>
      <c r="BF147" s="819"/>
      <c r="BG147" s="819"/>
      <c r="BH147" s="896"/>
      <c r="BI147" s="892" t="str">
        <f>IF(CV147=TRUE,"",SUM(BI148:BI150))</f>
        <v/>
      </c>
      <c r="BJ147" s="893"/>
      <c r="BK147" s="893"/>
      <c r="BL147" s="893"/>
      <c r="BM147" s="893"/>
      <c r="BN147" s="893"/>
      <c r="BO147" s="893"/>
      <c r="BP147" s="893"/>
      <c r="BQ147" s="893"/>
      <c r="BR147" s="893"/>
      <c r="BS147" s="893"/>
      <c r="BT147" s="893"/>
      <c r="BU147" s="893"/>
      <c r="BV147" s="893"/>
      <c r="BW147" s="893"/>
      <c r="BX147" s="893"/>
      <c r="BY147" s="893"/>
      <c r="BZ147" s="894"/>
      <c r="CA147" s="819" t="str">
        <f>IF(CW147=TRUE,"",SUM(CA148:CA150))</f>
        <v/>
      </c>
      <c r="CB147" s="819"/>
      <c r="CC147" s="819"/>
      <c r="CD147" s="819"/>
      <c r="CE147" s="819"/>
      <c r="CF147" s="819"/>
      <c r="CG147" s="819"/>
      <c r="CH147" s="819"/>
      <c r="CI147" s="819"/>
      <c r="CJ147" s="819"/>
      <c r="CK147" s="819"/>
      <c r="CL147" s="819"/>
      <c r="CM147" s="819"/>
      <c r="CN147" s="819"/>
      <c r="CO147" s="819"/>
      <c r="CP147" s="819"/>
      <c r="CQ147" s="819"/>
      <c r="CR147" s="820"/>
      <c r="CS147">
        <f t="shared" si="2"/>
        <v>0</v>
      </c>
      <c r="CT147" t="b">
        <f>AND(Y148="",Y149="",Y150="")</f>
        <v>1</v>
      </c>
      <c r="CU147" t="b">
        <f>AND(AQ148="",AQ149="",AQ150="")</f>
        <v>0</v>
      </c>
      <c r="CV147" t="b">
        <f>AND(BI148="",BI149="",BI150="")</f>
        <v>1</v>
      </c>
      <c r="CW147" t="b">
        <f>AND(CA148="",CA149="",CA150="")</f>
        <v>1</v>
      </c>
    </row>
    <row r="148" spans="5:101" ht="30.95" customHeight="1">
      <c r="E148" s="756" t="s">
        <v>132</v>
      </c>
      <c r="F148" s="757"/>
      <c r="G148" s="758"/>
      <c r="H148" s="765" t="s">
        <v>108</v>
      </c>
      <c r="I148" s="766"/>
      <c r="J148" s="766"/>
      <c r="K148" s="766" t="s">
        <v>126</v>
      </c>
      <c r="L148" s="766"/>
      <c r="M148" s="766"/>
      <c r="N148" s="766"/>
      <c r="O148" s="766"/>
      <c r="P148" s="766"/>
      <c r="Q148" s="766"/>
      <c r="R148" s="766"/>
      <c r="S148" s="766"/>
      <c r="T148" s="766"/>
      <c r="U148" s="766"/>
      <c r="V148" s="766"/>
      <c r="W148" s="766"/>
      <c r="X148" s="904"/>
      <c r="Y148" s="897" t="str">
        <f>BI148</f>
        <v/>
      </c>
      <c r="Z148" s="898"/>
      <c r="AA148" s="898"/>
      <c r="AB148" s="898"/>
      <c r="AC148" s="898"/>
      <c r="AD148" s="898"/>
      <c r="AE148" s="898"/>
      <c r="AF148" s="898"/>
      <c r="AG148" s="898"/>
      <c r="AH148" s="898"/>
      <c r="AI148" s="898"/>
      <c r="AJ148" s="898"/>
      <c r="AK148" s="898"/>
      <c r="AL148" s="898"/>
      <c r="AM148" s="898"/>
      <c r="AN148" s="898"/>
      <c r="AO148" s="898"/>
      <c r="AP148" s="899"/>
      <c r="AQ148" s="900"/>
      <c r="AR148" s="901"/>
      <c r="AS148" s="901"/>
      <c r="AT148" s="901"/>
      <c r="AU148" s="901"/>
      <c r="AV148" s="901"/>
      <c r="AW148" s="901"/>
      <c r="AX148" s="901"/>
      <c r="AY148" s="901"/>
      <c r="AZ148" s="901"/>
      <c r="BA148" s="901"/>
      <c r="BB148" s="901"/>
      <c r="BC148" s="901"/>
      <c r="BD148" s="901"/>
      <c r="BE148" s="901"/>
      <c r="BF148" s="901"/>
      <c r="BG148" s="901"/>
      <c r="BH148" s="902"/>
      <c r="BI148" s="897" t="str">
        <f>IF(作業３!F44=0,"",作業３!F44)</f>
        <v/>
      </c>
      <c r="BJ148" s="898"/>
      <c r="BK148" s="898"/>
      <c r="BL148" s="898"/>
      <c r="BM148" s="898"/>
      <c r="BN148" s="898"/>
      <c r="BO148" s="898"/>
      <c r="BP148" s="898"/>
      <c r="BQ148" s="898"/>
      <c r="BR148" s="898"/>
      <c r="BS148" s="898"/>
      <c r="BT148" s="898"/>
      <c r="BU148" s="898"/>
      <c r="BV148" s="898"/>
      <c r="BW148" s="898"/>
      <c r="BX148" s="898"/>
      <c r="BY148" s="898"/>
      <c r="BZ148" s="899"/>
      <c r="CA148" s="901"/>
      <c r="CB148" s="901"/>
      <c r="CC148" s="901"/>
      <c r="CD148" s="901"/>
      <c r="CE148" s="901"/>
      <c r="CF148" s="901"/>
      <c r="CG148" s="901"/>
      <c r="CH148" s="901"/>
      <c r="CI148" s="901"/>
      <c r="CJ148" s="901"/>
      <c r="CK148" s="901"/>
      <c r="CL148" s="901"/>
      <c r="CM148" s="901"/>
      <c r="CN148" s="901"/>
      <c r="CO148" s="901"/>
      <c r="CP148" s="901"/>
      <c r="CQ148" s="901"/>
      <c r="CR148" s="903"/>
      <c r="CS148">
        <f t="shared" si="2"/>
        <v>0</v>
      </c>
    </row>
    <row r="149" spans="5:101" ht="30.95" customHeight="1">
      <c r="E149" s="762"/>
      <c r="F149" s="763"/>
      <c r="G149" s="764"/>
      <c r="H149" s="767" t="s">
        <v>33</v>
      </c>
      <c r="I149" s="768"/>
      <c r="J149" s="768"/>
      <c r="K149" s="768" t="s">
        <v>127</v>
      </c>
      <c r="L149" s="768"/>
      <c r="M149" s="768"/>
      <c r="N149" s="768"/>
      <c r="O149" s="768"/>
      <c r="P149" s="768"/>
      <c r="Q149" s="768"/>
      <c r="R149" s="768"/>
      <c r="S149" s="768"/>
      <c r="T149" s="768"/>
      <c r="U149" s="768"/>
      <c r="V149" s="768"/>
      <c r="W149" s="768"/>
      <c r="X149" s="887"/>
      <c r="Y149" s="848" t="str">
        <f>BI149</f>
        <v/>
      </c>
      <c r="Z149" s="849"/>
      <c r="AA149" s="849"/>
      <c r="AB149" s="849"/>
      <c r="AC149" s="849"/>
      <c r="AD149" s="849"/>
      <c r="AE149" s="849"/>
      <c r="AF149" s="849"/>
      <c r="AG149" s="849"/>
      <c r="AH149" s="849"/>
      <c r="AI149" s="849"/>
      <c r="AJ149" s="849"/>
      <c r="AK149" s="849"/>
      <c r="AL149" s="849"/>
      <c r="AM149" s="849"/>
      <c r="AN149" s="849"/>
      <c r="AO149" s="849"/>
      <c r="AP149" s="850"/>
      <c r="AQ149" s="851"/>
      <c r="AR149" s="852"/>
      <c r="AS149" s="852"/>
      <c r="AT149" s="852"/>
      <c r="AU149" s="852"/>
      <c r="AV149" s="852"/>
      <c r="AW149" s="852"/>
      <c r="AX149" s="852"/>
      <c r="AY149" s="852"/>
      <c r="AZ149" s="852"/>
      <c r="BA149" s="852"/>
      <c r="BB149" s="852"/>
      <c r="BC149" s="852"/>
      <c r="BD149" s="852"/>
      <c r="BE149" s="852"/>
      <c r="BF149" s="852"/>
      <c r="BG149" s="852"/>
      <c r="BH149" s="853"/>
      <c r="BI149" s="848" t="str">
        <f>IF(作業３!F45=0,"",作業３!F45)</f>
        <v/>
      </c>
      <c r="BJ149" s="849"/>
      <c r="BK149" s="849"/>
      <c r="BL149" s="849"/>
      <c r="BM149" s="849"/>
      <c r="BN149" s="849"/>
      <c r="BO149" s="849"/>
      <c r="BP149" s="849"/>
      <c r="BQ149" s="849"/>
      <c r="BR149" s="849"/>
      <c r="BS149" s="849"/>
      <c r="BT149" s="849"/>
      <c r="BU149" s="849"/>
      <c r="BV149" s="849"/>
      <c r="BW149" s="849"/>
      <c r="BX149" s="849"/>
      <c r="BY149" s="849"/>
      <c r="BZ149" s="850"/>
      <c r="CA149" s="852"/>
      <c r="CB149" s="852"/>
      <c r="CC149" s="852"/>
      <c r="CD149" s="852"/>
      <c r="CE149" s="852"/>
      <c r="CF149" s="852"/>
      <c r="CG149" s="852"/>
      <c r="CH149" s="852"/>
      <c r="CI149" s="852"/>
      <c r="CJ149" s="852"/>
      <c r="CK149" s="852"/>
      <c r="CL149" s="852"/>
      <c r="CM149" s="852"/>
      <c r="CN149" s="852"/>
      <c r="CO149" s="852"/>
      <c r="CP149" s="852"/>
      <c r="CQ149" s="852"/>
      <c r="CR149" s="854"/>
    </row>
    <row r="150" spans="5:101" ht="30.95" customHeight="1" thickBot="1">
      <c r="E150" s="759"/>
      <c r="F150" s="760"/>
      <c r="G150" s="761"/>
      <c r="H150" s="769" t="s">
        <v>34</v>
      </c>
      <c r="I150" s="770"/>
      <c r="J150" s="770"/>
      <c r="K150" s="770" t="s">
        <v>128</v>
      </c>
      <c r="L150" s="770"/>
      <c r="M150" s="770"/>
      <c r="N150" s="770"/>
      <c r="O150" s="770"/>
      <c r="P150" s="770"/>
      <c r="Q150" s="770"/>
      <c r="R150" s="770"/>
      <c r="S150" s="770"/>
      <c r="T150" s="770"/>
      <c r="U150" s="770"/>
      <c r="V150" s="770"/>
      <c r="W150" s="770"/>
      <c r="X150" s="891"/>
      <c r="Y150" s="855" t="str">
        <f>BI150</f>
        <v/>
      </c>
      <c r="Z150" s="856"/>
      <c r="AA150" s="856"/>
      <c r="AB150" s="856"/>
      <c r="AC150" s="856"/>
      <c r="AD150" s="856"/>
      <c r="AE150" s="856"/>
      <c r="AF150" s="856"/>
      <c r="AG150" s="856"/>
      <c r="AH150" s="856"/>
      <c r="AI150" s="856"/>
      <c r="AJ150" s="856"/>
      <c r="AK150" s="856"/>
      <c r="AL150" s="856"/>
      <c r="AM150" s="856"/>
      <c r="AN150" s="856"/>
      <c r="AO150" s="856"/>
      <c r="AP150" s="857"/>
      <c r="AQ150" s="858" t="s">
        <v>135</v>
      </c>
      <c r="AR150" s="859"/>
      <c r="AS150" s="859"/>
      <c r="AT150" s="859"/>
      <c r="AU150" s="859"/>
      <c r="AV150" s="859"/>
      <c r="AW150" s="859"/>
      <c r="AX150" s="859"/>
      <c r="AY150" s="859"/>
      <c r="AZ150" s="859"/>
      <c r="BA150" s="859"/>
      <c r="BB150" s="859"/>
      <c r="BC150" s="859"/>
      <c r="BD150" s="859"/>
      <c r="BE150" s="859"/>
      <c r="BF150" s="859"/>
      <c r="BG150" s="859"/>
      <c r="BH150" s="860"/>
      <c r="BI150" s="855" t="str">
        <f>IF(作業３!F46=0,"",作業３!F46)</f>
        <v/>
      </c>
      <c r="BJ150" s="856"/>
      <c r="BK150" s="856"/>
      <c r="BL150" s="856"/>
      <c r="BM150" s="856"/>
      <c r="BN150" s="856"/>
      <c r="BO150" s="856"/>
      <c r="BP150" s="856"/>
      <c r="BQ150" s="856"/>
      <c r="BR150" s="856"/>
      <c r="BS150" s="856"/>
      <c r="BT150" s="856"/>
      <c r="BU150" s="856"/>
      <c r="BV150" s="856"/>
      <c r="BW150" s="856"/>
      <c r="BX150" s="856"/>
      <c r="BY150" s="856"/>
      <c r="BZ150" s="857"/>
      <c r="CA150" s="859"/>
      <c r="CB150" s="859"/>
      <c r="CC150" s="859"/>
      <c r="CD150" s="859"/>
      <c r="CE150" s="859"/>
      <c r="CF150" s="859"/>
      <c r="CG150" s="859"/>
      <c r="CH150" s="859"/>
      <c r="CI150" s="859"/>
      <c r="CJ150" s="859"/>
      <c r="CK150" s="859"/>
      <c r="CL150" s="859"/>
      <c r="CM150" s="859"/>
      <c r="CN150" s="859"/>
      <c r="CO150" s="859"/>
      <c r="CP150" s="859"/>
      <c r="CQ150" s="859"/>
      <c r="CR150" s="861"/>
    </row>
    <row r="151" spans="5:101" ht="30.95" customHeight="1" thickBot="1">
      <c r="E151" s="888" t="s">
        <v>129</v>
      </c>
      <c r="F151" s="889"/>
      <c r="G151" s="889"/>
      <c r="H151" s="889"/>
      <c r="I151" s="889"/>
      <c r="J151" s="889"/>
      <c r="K151" s="889"/>
      <c r="L151" s="889"/>
      <c r="M151" s="889"/>
      <c r="N151" s="889"/>
      <c r="O151" s="889"/>
      <c r="P151" s="889"/>
      <c r="Q151" s="889"/>
      <c r="R151" s="889"/>
      <c r="S151" s="889"/>
      <c r="T151" s="889"/>
      <c r="U151" s="889"/>
      <c r="V151" s="889"/>
      <c r="W151" s="889"/>
      <c r="X151" s="890"/>
      <c r="Y151" s="774">
        <f>IF(CT151=TRUE,"",SUM(Y124:AP129,Y131:AP132,Y133,Y135:AP136,Y140,Y141,Y143:AP144,Y145,Y146,Y148:AP150))</f>
        <v>0</v>
      </c>
      <c r="Z151" s="775"/>
      <c r="AA151" s="775"/>
      <c r="AB151" s="775"/>
      <c r="AC151" s="775"/>
      <c r="AD151" s="775"/>
      <c r="AE151" s="775"/>
      <c r="AF151" s="775"/>
      <c r="AG151" s="775"/>
      <c r="AH151" s="775"/>
      <c r="AI151" s="775"/>
      <c r="AJ151" s="775"/>
      <c r="AK151" s="775"/>
      <c r="AL151" s="775"/>
      <c r="AM151" s="775"/>
      <c r="AN151" s="775"/>
      <c r="AO151" s="775"/>
      <c r="AP151" s="776"/>
      <c r="AQ151" s="771" t="s">
        <v>62</v>
      </c>
      <c r="AR151" s="772"/>
      <c r="AS151" s="772"/>
      <c r="AT151" s="772"/>
      <c r="AU151" s="772"/>
      <c r="AV151" s="772"/>
      <c r="AW151" s="772"/>
      <c r="AX151" s="772"/>
      <c r="AY151" s="772"/>
      <c r="AZ151" s="772"/>
      <c r="BA151" s="772"/>
      <c r="BB151" s="772"/>
      <c r="BC151" s="772"/>
      <c r="BD151" s="772"/>
      <c r="BE151" s="772"/>
      <c r="BF151" s="772"/>
      <c r="BG151" s="772"/>
      <c r="BH151" s="773"/>
      <c r="BI151" s="774">
        <f>IF(CV151=TRUE,"",SUM(BI124:BZ129,BI131:BZ132,BI133,BI135:BZ136,BI140,BI141,BI143:BZ144,BI145,BI146,BI148:BZ150))</f>
        <v>0</v>
      </c>
      <c r="BJ151" s="775"/>
      <c r="BK151" s="775"/>
      <c r="BL151" s="775"/>
      <c r="BM151" s="775"/>
      <c r="BN151" s="775"/>
      <c r="BO151" s="775"/>
      <c r="BP151" s="775"/>
      <c r="BQ151" s="775"/>
      <c r="BR151" s="775"/>
      <c r="BS151" s="775"/>
      <c r="BT151" s="775"/>
      <c r="BU151" s="775"/>
      <c r="BV151" s="775"/>
      <c r="BW151" s="775"/>
      <c r="BX151" s="775"/>
      <c r="BY151" s="775"/>
      <c r="BZ151" s="776"/>
      <c r="CA151" s="772" t="s">
        <v>62</v>
      </c>
      <c r="CB151" s="772"/>
      <c r="CC151" s="772"/>
      <c r="CD151" s="772"/>
      <c r="CE151" s="772"/>
      <c r="CF151" s="772"/>
      <c r="CG151" s="772"/>
      <c r="CH151" s="772"/>
      <c r="CI151" s="772"/>
      <c r="CJ151" s="772"/>
      <c r="CK151" s="772"/>
      <c r="CL151" s="772"/>
      <c r="CM151" s="772"/>
      <c r="CN151" s="772"/>
      <c r="CO151" s="772"/>
      <c r="CP151" s="772"/>
      <c r="CQ151" s="772"/>
      <c r="CR151" s="777"/>
      <c r="CS151">
        <f t="shared" si="2"/>
        <v>0</v>
      </c>
      <c r="CT151" t="b">
        <f>AND(Y123="",Y130="",Y133="",Y134="",Y141="",Y142="",Y145="",Y146="",Y147="",)</f>
        <v>0</v>
      </c>
      <c r="CU151" t="b">
        <f>AND(AQ123="",AQ130="",AQ133="",AQ134="",AQ141="",AQ142="",AQ145="",AQ146="",AQ147="",)</f>
        <v>0</v>
      </c>
      <c r="CV151" t="b">
        <f>AND(BI123="",BI130="",BI133="",BI134="",BI141="",BI142="",BI145="",BI146="",BI147="",)</f>
        <v>0</v>
      </c>
      <c r="CW151" t="b">
        <f>AND(CA123="",CA130="",CA133="",CA134="",CA141="",CA142="",CA145="",CA146="",CA147="",)</f>
        <v>0</v>
      </c>
    </row>
    <row r="152" spans="5:101" ht="30.95" customHeight="1" thickBot="1">
      <c r="E152" s="781" t="s">
        <v>476</v>
      </c>
      <c r="F152" s="782"/>
      <c r="G152" s="782"/>
      <c r="H152" s="782"/>
      <c r="I152" s="782"/>
      <c r="J152" s="782"/>
      <c r="K152" s="782"/>
      <c r="L152" s="782"/>
      <c r="M152" s="782"/>
      <c r="N152" s="782"/>
      <c r="O152" s="782"/>
      <c r="P152" s="782"/>
      <c r="Q152" s="782"/>
      <c r="R152" s="782"/>
      <c r="S152" s="782"/>
      <c r="T152" s="782"/>
      <c r="U152" s="782"/>
      <c r="V152" s="782"/>
      <c r="W152" s="782"/>
      <c r="X152" s="783"/>
      <c r="Y152" s="784"/>
      <c r="Z152" s="785"/>
      <c r="AA152" s="785"/>
      <c r="AB152" s="785"/>
      <c r="AC152" s="785"/>
      <c r="AD152" s="785"/>
      <c r="AE152" s="785"/>
      <c r="AF152" s="785"/>
      <c r="AG152" s="785"/>
      <c r="AH152" s="785"/>
      <c r="AI152" s="785"/>
      <c r="AJ152" s="785"/>
      <c r="AK152" s="785"/>
      <c r="AL152" s="785"/>
      <c r="AM152" s="785"/>
      <c r="AN152" s="785"/>
      <c r="AO152" s="785"/>
      <c r="AP152" s="786"/>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T152" t="b">
        <f>AND(Y152="",Y153="",Y154="",Y155="")</f>
        <v>1</v>
      </c>
    </row>
    <row r="153" spans="5:101" ht="30.95" customHeight="1" thickBot="1">
      <c r="E153" s="781" t="s">
        <v>477</v>
      </c>
      <c r="F153" s="782"/>
      <c r="G153" s="782"/>
      <c r="H153" s="782"/>
      <c r="I153" s="782"/>
      <c r="J153" s="782"/>
      <c r="K153" s="782"/>
      <c r="L153" s="782"/>
      <c r="M153" s="782"/>
      <c r="N153" s="782"/>
      <c r="O153" s="782"/>
      <c r="P153" s="782"/>
      <c r="Q153" s="782"/>
      <c r="R153" s="782"/>
      <c r="S153" s="782"/>
      <c r="T153" s="782"/>
      <c r="U153" s="782"/>
      <c r="V153" s="782"/>
      <c r="W153" s="782"/>
      <c r="X153" s="783"/>
      <c r="Y153" s="784"/>
      <c r="Z153" s="785"/>
      <c r="AA153" s="785"/>
      <c r="AB153" s="785"/>
      <c r="AC153" s="785"/>
      <c r="AD153" s="785"/>
      <c r="AE153" s="785"/>
      <c r="AF153" s="785"/>
      <c r="AG153" s="785"/>
      <c r="AH153" s="785"/>
      <c r="AI153" s="785"/>
      <c r="AJ153" s="785"/>
      <c r="AK153" s="785"/>
      <c r="AL153" s="785"/>
      <c r="AM153" s="785"/>
      <c r="AN153" s="785"/>
      <c r="AO153" s="785"/>
      <c r="AP153" s="786"/>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row>
    <row r="154" spans="5:101" ht="30.95" customHeight="1" thickBot="1">
      <c r="E154" s="781" t="s">
        <v>254</v>
      </c>
      <c r="F154" s="782"/>
      <c r="G154" s="782"/>
      <c r="H154" s="782"/>
      <c r="I154" s="782"/>
      <c r="J154" s="782"/>
      <c r="K154" s="782"/>
      <c r="L154" s="782"/>
      <c r="M154" s="782"/>
      <c r="N154" s="782"/>
      <c r="O154" s="782"/>
      <c r="P154" s="782"/>
      <c r="Q154" s="782"/>
      <c r="R154" s="782"/>
      <c r="S154" s="782"/>
      <c r="T154" s="782"/>
      <c r="U154" s="782"/>
      <c r="V154" s="782"/>
      <c r="W154" s="782"/>
      <c r="X154" s="783"/>
      <c r="Y154" s="784"/>
      <c r="Z154" s="785"/>
      <c r="AA154" s="785"/>
      <c r="AB154" s="785"/>
      <c r="AC154" s="785"/>
      <c r="AD154" s="785"/>
      <c r="AE154" s="785"/>
      <c r="AF154" s="785"/>
      <c r="AG154" s="785"/>
      <c r="AH154" s="785"/>
      <c r="AI154" s="785"/>
      <c r="AJ154" s="785"/>
      <c r="AK154" s="785"/>
      <c r="AL154" s="785"/>
      <c r="AM154" s="785"/>
      <c r="AN154" s="785"/>
      <c r="AO154" s="785"/>
      <c r="AP154" s="786"/>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row>
    <row r="155" spans="5:101" ht="30.95" customHeight="1" thickBot="1">
      <c r="E155" s="781" t="s">
        <v>478</v>
      </c>
      <c r="F155" s="782"/>
      <c r="G155" s="782"/>
      <c r="H155" s="782"/>
      <c r="I155" s="782"/>
      <c r="J155" s="782"/>
      <c r="K155" s="782"/>
      <c r="L155" s="782"/>
      <c r="M155" s="782"/>
      <c r="N155" s="782"/>
      <c r="O155" s="782"/>
      <c r="P155" s="782"/>
      <c r="Q155" s="782"/>
      <c r="R155" s="782"/>
      <c r="S155" s="782"/>
      <c r="T155" s="782"/>
      <c r="U155" s="782"/>
      <c r="V155" s="782"/>
      <c r="W155" s="782"/>
      <c r="X155" s="783"/>
      <c r="Y155" s="784"/>
      <c r="Z155" s="785"/>
      <c r="AA155" s="785"/>
      <c r="AB155" s="785"/>
      <c r="AC155" s="785"/>
      <c r="AD155" s="785"/>
      <c r="AE155" s="785"/>
      <c r="AF155" s="785"/>
      <c r="AG155" s="785"/>
      <c r="AH155" s="785"/>
      <c r="AI155" s="785"/>
      <c r="AJ155" s="785"/>
      <c r="AK155" s="785"/>
      <c r="AL155" s="785"/>
      <c r="AM155" s="785"/>
      <c r="AN155" s="785"/>
      <c r="AO155" s="785"/>
      <c r="AP155" s="786"/>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row>
    <row r="156" spans="5:101" ht="30.95" customHeight="1" thickBot="1">
      <c r="E156" s="841" t="s">
        <v>130</v>
      </c>
      <c r="F156" s="842"/>
      <c r="G156" s="842"/>
      <c r="H156" s="842"/>
      <c r="I156" s="842"/>
      <c r="J156" s="842"/>
      <c r="K156" s="842"/>
      <c r="L156" s="842"/>
      <c r="M156" s="842"/>
      <c r="N156" s="842"/>
      <c r="O156" s="842"/>
      <c r="P156" s="842"/>
      <c r="Q156" s="842"/>
      <c r="R156" s="842"/>
      <c r="S156" s="842"/>
      <c r="T156" s="842"/>
      <c r="U156" s="842"/>
      <c r="V156" s="842"/>
      <c r="W156" s="842"/>
      <c r="X156" s="843"/>
      <c r="Y156" s="771" t="str">
        <f>IF(CT152=TRUE,"",SUM(Y124:AP129,Y131:AP132,Y133,Y135:AP136,Y140,Y141,Y143:AP144,Y145,Y146,Y148:AP150,Y152:AP155))</f>
        <v/>
      </c>
      <c r="Z156" s="772"/>
      <c r="AA156" s="772"/>
      <c r="AB156" s="772"/>
      <c r="AC156" s="772"/>
      <c r="AD156" s="772"/>
      <c r="AE156" s="772"/>
      <c r="AF156" s="772"/>
      <c r="AG156" s="772"/>
      <c r="AH156" s="772"/>
      <c r="AI156" s="772"/>
      <c r="AJ156" s="772"/>
      <c r="AK156" s="772"/>
      <c r="AL156" s="772"/>
      <c r="AM156" s="772"/>
      <c r="AN156" s="772"/>
      <c r="AO156" s="772"/>
      <c r="AP156" s="844"/>
      <c r="AQ156" s="187"/>
      <c r="AR156" s="187"/>
      <c r="AS156" s="187"/>
      <c r="AT156" s="187"/>
      <c r="AU156" s="187"/>
      <c r="AV156" s="187"/>
      <c r="AW156" s="187"/>
      <c r="AX156" s="187"/>
      <c r="AY156" s="187"/>
      <c r="AZ156" s="187"/>
      <c r="BA156" s="187"/>
      <c r="BB156" s="187"/>
      <c r="BC156" s="187"/>
      <c r="BD156" s="187"/>
      <c r="BE156" s="187"/>
      <c r="BF156" s="187"/>
      <c r="BG156" s="187"/>
      <c r="BH156" s="187"/>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row>
    <row r="157" spans="5:101" ht="60" customHeight="1" thickTop="1">
      <c r="BI157" s="778" t="s">
        <v>252</v>
      </c>
      <c r="BJ157" s="779"/>
      <c r="BK157" s="779"/>
      <c r="BL157" s="779"/>
      <c r="BM157" s="779"/>
      <c r="BN157" s="779"/>
      <c r="BO157" s="779"/>
      <c r="BP157" s="779"/>
      <c r="BQ157" s="779"/>
      <c r="BR157" s="779"/>
      <c r="BS157" s="779"/>
      <c r="BT157" s="779"/>
      <c r="BU157" s="779"/>
      <c r="BV157" s="779"/>
      <c r="BW157" s="779"/>
      <c r="BX157" s="779"/>
      <c r="BY157" s="779"/>
      <c r="BZ157" s="779"/>
      <c r="CA157" s="780"/>
      <c r="CB157" s="780"/>
      <c r="CC157" s="780"/>
      <c r="CD157" s="780"/>
      <c r="CE157" s="780"/>
      <c r="CF157" s="780"/>
      <c r="CG157" s="780"/>
      <c r="CH157" s="780"/>
      <c r="CI157" s="780"/>
      <c r="CJ157" s="780"/>
      <c r="CK157" s="780"/>
      <c r="CL157" s="780"/>
      <c r="CM157" s="780"/>
      <c r="CN157" s="780"/>
      <c r="CO157" s="780"/>
      <c r="CP157" s="780"/>
      <c r="CQ157" s="780"/>
      <c r="CR157" s="780"/>
    </row>
    <row r="158" spans="5:101" ht="16.5" customHeight="1">
      <c r="CH158" s="1354" t="str">
        <f>CH110</f>
        <v>20230306SH</v>
      </c>
      <c r="CI158" s="1354"/>
      <c r="CJ158" s="1354"/>
      <c r="CK158" s="1354"/>
      <c r="CL158" s="1354"/>
      <c r="CM158" s="1354"/>
      <c r="CN158" s="1354"/>
      <c r="CO158" s="1354"/>
      <c r="CP158" s="1354"/>
      <c r="CQ158" s="1354"/>
      <c r="CR158" s="1354"/>
    </row>
    <row r="159" spans="5:101" ht="16.5" customHeight="1"/>
    <row r="160" spans="5:101" ht="9.75" customHeight="1"/>
    <row r="161" spans="5:101" ht="24.75" customHeight="1">
      <c r="E161" s="1"/>
      <c r="F161" s="1"/>
      <c r="G161" s="1"/>
      <c r="H161" s="1"/>
      <c r="I161" s="1"/>
      <c r="J161" s="1"/>
      <c r="K161" s="1"/>
      <c r="M161" s="1"/>
      <c r="N161" s="1"/>
      <c r="O161" s="1"/>
      <c r="P161" s="1"/>
      <c r="Q161" s="1"/>
      <c r="R161" s="1"/>
      <c r="S161" s="1"/>
      <c r="T161" s="1"/>
      <c r="U161" s="1"/>
      <c r="V161" s="1"/>
      <c r="W161" s="1"/>
      <c r="X161" s="1"/>
      <c r="Y161" s="1"/>
      <c r="Z161" s="1"/>
      <c r="AA161" s="1"/>
      <c r="AB161" s="1"/>
      <c r="AC161" s="1"/>
      <c r="AD161" s="1"/>
      <c r="AE161" s="1"/>
      <c r="AH161" s="3" t="s">
        <v>256</v>
      </c>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row>
    <row r="162" spans="5:101" ht="24.75" customHeight="1" thickBot="1">
      <c r="E162" s="9"/>
      <c r="F162" s="9"/>
      <c r="G162" s="9"/>
      <c r="H162" s="9"/>
      <c r="I162" s="9"/>
      <c r="J162" s="9"/>
      <c r="K162" s="9"/>
      <c r="L162" s="10"/>
      <c r="M162" s="9"/>
      <c r="N162" s="9"/>
      <c r="O162" s="9"/>
      <c r="P162" s="9"/>
      <c r="Q162" s="9"/>
      <c r="R162" s="9"/>
      <c r="S162" s="9"/>
      <c r="T162" s="9"/>
      <c r="U162" s="9"/>
      <c r="V162" s="9"/>
      <c r="W162" s="9"/>
      <c r="X162" s="9"/>
      <c r="Y162" s="9"/>
      <c r="Z162" s="9"/>
      <c r="AA162" s="9"/>
      <c r="AB162" s="9"/>
      <c r="AC162" s="9"/>
      <c r="AD162" s="9"/>
      <c r="AE162" s="9"/>
      <c r="AF162" s="10"/>
      <c r="AG162" s="10"/>
      <c r="AH162" s="649" t="s">
        <v>475</v>
      </c>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9"/>
      <c r="BT162" s="9"/>
      <c r="BU162" s="9"/>
      <c r="BV162" s="9"/>
      <c r="BW162" s="9"/>
      <c r="BX162" s="9"/>
      <c r="BY162" s="9"/>
      <c r="BZ162" s="1355" t="s">
        <v>158</v>
      </c>
      <c r="CA162" s="1355"/>
      <c r="CB162" s="1355"/>
      <c r="CC162" s="1355"/>
      <c r="CD162" s="1355"/>
      <c r="CE162" s="1355"/>
      <c r="CF162" s="1355"/>
      <c r="CG162" s="1355"/>
      <c r="CH162" s="1355"/>
      <c r="CI162" s="1355"/>
      <c r="CJ162" s="1355"/>
      <c r="CK162" s="1355"/>
      <c r="CL162" s="1355"/>
      <c r="CM162" s="1355"/>
      <c r="CN162" s="1355"/>
      <c r="CO162" s="1355"/>
      <c r="CP162" s="1355"/>
      <c r="CQ162" s="1355"/>
      <c r="CR162" s="1355"/>
    </row>
    <row r="163" spans="5:101" ht="24.75" customHeight="1" thickTop="1">
      <c r="E163" s="874" t="s">
        <v>483</v>
      </c>
      <c r="F163" s="875"/>
      <c r="G163" s="875"/>
      <c r="H163" s="875"/>
      <c r="I163" s="875"/>
      <c r="J163" s="875"/>
      <c r="K163" s="875"/>
      <c r="L163" s="875"/>
      <c r="M163" s="875"/>
      <c r="N163" s="875"/>
      <c r="O163" s="875"/>
      <c r="P163" s="875"/>
      <c r="Q163" s="875"/>
      <c r="R163" s="875"/>
      <c r="S163" s="875"/>
      <c r="T163" s="875"/>
      <c r="U163" s="875"/>
      <c r="V163" s="875"/>
      <c r="W163" s="875"/>
      <c r="X163" s="875"/>
      <c r="Y163" s="875"/>
      <c r="Z163" s="875"/>
      <c r="AA163" s="875"/>
      <c r="AB163" s="875"/>
      <c r="AC163" s="875"/>
      <c r="AD163" s="875"/>
      <c r="AE163" s="875"/>
      <c r="AF163" s="875"/>
      <c r="AG163" s="875"/>
      <c r="AH163" s="875"/>
      <c r="AI163" s="875"/>
      <c r="AJ163" s="875"/>
      <c r="AK163" s="875"/>
      <c r="AL163" s="875"/>
      <c r="AM163" s="875"/>
      <c r="AN163" s="875"/>
      <c r="AO163" s="875"/>
      <c r="AP163" s="876"/>
      <c r="AQ163" s="1"/>
      <c r="AR163" s="1"/>
      <c r="AS163" s="1"/>
      <c r="AT163" s="1"/>
      <c r="AU163" s="1"/>
      <c r="AV163" s="1360" t="str">
        <f ca="1">IF(作業２!E86=8,"0パンチ",CONCATENATE(作業２!E81,作業２!E82))</f>
        <v/>
      </c>
      <c r="AW163" s="1360"/>
      <c r="AX163" s="1360"/>
      <c r="AY163" s="1360"/>
      <c r="AZ163" s="1360"/>
      <c r="BA163" s="1360"/>
      <c r="BB163" s="1360"/>
      <c r="BC163" s="1360"/>
      <c r="BD163" s="1360"/>
      <c r="BE163" s="1360"/>
      <c r="BF163" s="1360"/>
      <c r="BG163" s="1360"/>
      <c r="BH163" s="1360"/>
      <c r="BI163" s="1360"/>
      <c r="BJ163" s="1360"/>
      <c r="BK163" s="1360"/>
      <c r="BL163" s="1360"/>
      <c r="BM163" s="1360"/>
      <c r="BN163" s="1360"/>
      <c r="BO163" s="1360"/>
      <c r="BP163" s="1360"/>
      <c r="BQ163" s="1360"/>
      <c r="BR163" s="1360"/>
      <c r="BS163" s="1360"/>
      <c r="BT163" s="1360"/>
      <c r="BU163" s="1360"/>
      <c r="BV163" s="9"/>
      <c r="BW163" s="9"/>
      <c r="BX163" s="9"/>
      <c r="BY163" s="9"/>
      <c r="BZ163" s="1356" t="s">
        <v>0</v>
      </c>
      <c r="CA163" s="1357"/>
      <c r="CB163" s="1357"/>
      <c r="CC163" s="1357"/>
      <c r="CD163" s="1357"/>
      <c r="CE163" s="1357"/>
      <c r="CF163" s="1357"/>
      <c r="CG163" s="1357"/>
      <c r="CH163" s="1357"/>
      <c r="CI163" s="1357"/>
      <c r="CJ163" s="1357"/>
      <c r="CK163" s="1357"/>
      <c r="CL163" s="1357"/>
      <c r="CM163" s="1357"/>
      <c r="CN163" s="1357"/>
      <c r="CO163" s="1357"/>
      <c r="CP163" s="1357"/>
      <c r="CQ163" s="1357"/>
      <c r="CR163" s="1358"/>
    </row>
    <row r="164" spans="5:101" ht="39" customHeight="1">
      <c r="E164" s="750" t="str">
        <f>IF(L18="","",L18)</f>
        <v/>
      </c>
      <c r="F164" s="751"/>
      <c r="G164" s="751"/>
      <c r="H164" s="751"/>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2"/>
      <c r="AV164" s="1360"/>
      <c r="AW164" s="1360"/>
      <c r="AX164" s="1360"/>
      <c r="AY164" s="1360"/>
      <c r="AZ164" s="1360"/>
      <c r="BA164" s="1360"/>
      <c r="BB164" s="1360"/>
      <c r="BC164" s="1360"/>
      <c r="BD164" s="1360"/>
      <c r="BE164" s="1360"/>
      <c r="BF164" s="1360"/>
      <c r="BG164" s="1360"/>
      <c r="BH164" s="1360"/>
      <c r="BI164" s="1360"/>
      <c r="BJ164" s="1360"/>
      <c r="BK164" s="1360"/>
      <c r="BL164" s="1360"/>
      <c r="BM164" s="1360"/>
      <c r="BN164" s="1360"/>
      <c r="BO164" s="1360"/>
      <c r="BP164" s="1360"/>
      <c r="BQ164" s="1360"/>
      <c r="BR164" s="1360"/>
      <c r="BS164" s="1360"/>
      <c r="BT164" s="1360"/>
      <c r="BU164" s="1360"/>
      <c r="BZ164" s="996"/>
      <c r="CA164" s="997"/>
      <c r="CB164" s="997"/>
      <c r="CC164" s="997"/>
      <c r="CD164" s="997"/>
      <c r="CE164" s="997"/>
      <c r="CF164" s="997"/>
      <c r="CG164" s="997"/>
      <c r="CH164" s="997"/>
      <c r="CI164" s="997"/>
      <c r="CJ164" s="997"/>
      <c r="CK164" s="997"/>
      <c r="CL164" s="997"/>
      <c r="CM164" s="997"/>
      <c r="CN164" s="997"/>
      <c r="CO164" s="997"/>
      <c r="CP164" s="997"/>
      <c r="CQ164" s="997"/>
      <c r="CR164" s="998"/>
    </row>
    <row r="165" spans="5:101" ht="15" customHeight="1" thickBot="1">
      <c r="E165" s="753"/>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5"/>
      <c r="AV165" s="1360"/>
      <c r="AW165" s="1360"/>
      <c r="AX165" s="1360"/>
      <c r="AY165" s="1360"/>
      <c r="AZ165" s="1360"/>
      <c r="BA165" s="1360"/>
      <c r="BB165" s="1360"/>
      <c r="BC165" s="1360"/>
      <c r="BD165" s="1360"/>
      <c r="BE165" s="1360"/>
      <c r="BF165" s="1360"/>
      <c r="BG165" s="1360"/>
      <c r="BH165" s="1360"/>
      <c r="BI165" s="1360"/>
      <c r="BJ165" s="1360"/>
      <c r="BK165" s="1360"/>
      <c r="BL165" s="1360"/>
      <c r="BM165" s="1360"/>
      <c r="BN165" s="1360"/>
      <c r="BO165" s="1360"/>
      <c r="BP165" s="1360"/>
      <c r="BQ165" s="1360"/>
      <c r="BR165" s="1360"/>
      <c r="BS165" s="1360"/>
      <c r="BT165" s="1360"/>
      <c r="BU165" s="1360"/>
    </row>
    <row r="166" spans="5:101" ht="15" customHeight="1" thickTop="1" thickBot="1">
      <c r="BI166" s="886" t="str">
        <f ca="1">BI119</f>
        <v>（令和5年4月1日～令和6年3月31日　単位：円）</v>
      </c>
      <c r="BJ166" s="886"/>
      <c r="BK166" s="886"/>
      <c r="BL166" s="886"/>
      <c r="BM166" s="886"/>
      <c r="BN166" s="886"/>
      <c r="BO166" s="886"/>
      <c r="BP166" s="886"/>
      <c r="BQ166" s="886"/>
      <c r="BR166" s="886"/>
      <c r="BS166" s="886"/>
      <c r="BT166" s="886"/>
      <c r="BU166" s="886"/>
      <c r="BV166" s="886"/>
      <c r="BW166" s="886"/>
      <c r="BX166" s="886"/>
      <c r="BY166" s="886"/>
      <c r="BZ166" s="886"/>
      <c r="CA166" s="886"/>
      <c r="CB166" s="886"/>
      <c r="CC166" s="886"/>
      <c r="CD166" s="886"/>
      <c r="CE166" s="886"/>
      <c r="CF166" s="886"/>
      <c r="CG166" s="886"/>
      <c r="CH166" s="886"/>
      <c r="CI166" s="886"/>
      <c r="CJ166" s="886"/>
      <c r="CK166" s="886"/>
      <c r="CL166" s="886"/>
      <c r="CM166" s="886"/>
      <c r="CN166" s="886"/>
      <c r="CO166" s="886"/>
      <c r="CP166" s="886"/>
      <c r="CQ166" s="886"/>
      <c r="CR166" s="886"/>
    </row>
    <row r="167" spans="5:101" ht="18" customHeight="1" thickTop="1">
      <c r="E167" s="877" t="s">
        <v>85</v>
      </c>
      <c r="F167" s="878"/>
      <c r="G167" s="878"/>
      <c r="H167" s="878"/>
      <c r="I167" s="878"/>
      <c r="J167" s="878"/>
      <c r="K167" s="878"/>
      <c r="L167" s="878"/>
      <c r="M167" s="878"/>
      <c r="N167" s="878"/>
      <c r="O167" s="878"/>
      <c r="P167" s="878"/>
      <c r="Q167" s="878"/>
      <c r="R167" s="878"/>
      <c r="S167" s="878"/>
      <c r="T167" s="878"/>
      <c r="U167" s="878"/>
      <c r="V167" s="878"/>
      <c r="W167" s="878"/>
      <c r="X167" s="879"/>
      <c r="Y167" s="650" t="s">
        <v>106</v>
      </c>
      <c r="Z167" s="651"/>
      <c r="AA167" s="651"/>
      <c r="AB167" s="651"/>
      <c r="AC167" s="651"/>
      <c r="AD167" s="651"/>
      <c r="AE167" s="651"/>
      <c r="AF167" s="651"/>
      <c r="AG167" s="651"/>
      <c r="AH167" s="651"/>
      <c r="AI167" s="651"/>
      <c r="AJ167" s="651"/>
      <c r="AK167" s="651"/>
      <c r="AL167" s="651"/>
      <c r="AM167" s="651"/>
      <c r="AN167" s="651"/>
      <c r="AO167" s="651"/>
      <c r="AP167" s="652"/>
      <c r="AQ167" s="656"/>
      <c r="AR167" s="657"/>
      <c r="AS167" s="657"/>
      <c r="AT167" s="657"/>
      <c r="AU167" s="657"/>
      <c r="AV167" s="657"/>
      <c r="AW167" s="657"/>
      <c r="AX167" s="657"/>
      <c r="AY167" s="657"/>
      <c r="AZ167" s="657"/>
      <c r="BA167" s="657"/>
      <c r="BB167" s="657"/>
      <c r="BC167" s="657"/>
      <c r="BD167" s="657"/>
      <c r="BE167" s="657"/>
      <c r="BF167" s="657"/>
      <c r="BG167" s="657"/>
      <c r="BH167" s="658"/>
      <c r="BI167" s="662" t="s">
        <v>105</v>
      </c>
      <c r="BJ167" s="663"/>
      <c r="BK167" s="663"/>
      <c r="BL167" s="663"/>
      <c r="BM167" s="663"/>
      <c r="BN167" s="663"/>
      <c r="BO167" s="663"/>
      <c r="BP167" s="663"/>
      <c r="BQ167" s="663"/>
      <c r="BR167" s="663"/>
      <c r="BS167" s="663"/>
      <c r="BT167" s="663"/>
      <c r="BU167" s="663"/>
      <c r="BV167" s="663"/>
      <c r="BW167" s="663"/>
      <c r="BX167" s="663"/>
      <c r="BY167" s="663"/>
      <c r="BZ167" s="664"/>
      <c r="CA167" s="665"/>
      <c r="CB167" s="666"/>
      <c r="CC167" s="666"/>
      <c r="CD167" s="666"/>
      <c r="CE167" s="666"/>
      <c r="CF167" s="666"/>
      <c r="CG167" s="666"/>
      <c r="CH167" s="666"/>
      <c r="CI167" s="666"/>
      <c r="CJ167" s="666"/>
      <c r="CK167" s="666"/>
      <c r="CL167" s="666"/>
      <c r="CM167" s="666"/>
      <c r="CN167" s="666"/>
      <c r="CO167" s="666"/>
      <c r="CP167" s="666"/>
      <c r="CQ167" s="666"/>
      <c r="CR167" s="667"/>
    </row>
    <row r="168" spans="5:101" ht="18" customHeight="1">
      <c r="E168" s="880"/>
      <c r="F168" s="881"/>
      <c r="G168" s="881"/>
      <c r="H168" s="881"/>
      <c r="I168" s="881"/>
      <c r="J168" s="881"/>
      <c r="K168" s="881"/>
      <c r="L168" s="881"/>
      <c r="M168" s="881"/>
      <c r="N168" s="881"/>
      <c r="O168" s="881"/>
      <c r="P168" s="881"/>
      <c r="Q168" s="881"/>
      <c r="R168" s="881"/>
      <c r="S168" s="881"/>
      <c r="T168" s="881"/>
      <c r="U168" s="881"/>
      <c r="V168" s="881"/>
      <c r="W168" s="881"/>
      <c r="X168" s="882"/>
      <c r="Y168" s="653"/>
      <c r="Z168" s="654"/>
      <c r="AA168" s="654"/>
      <c r="AB168" s="654"/>
      <c r="AC168" s="654"/>
      <c r="AD168" s="654"/>
      <c r="AE168" s="654"/>
      <c r="AF168" s="654"/>
      <c r="AG168" s="654"/>
      <c r="AH168" s="654"/>
      <c r="AI168" s="654"/>
      <c r="AJ168" s="654"/>
      <c r="AK168" s="654"/>
      <c r="AL168" s="654"/>
      <c r="AM168" s="654"/>
      <c r="AN168" s="654"/>
      <c r="AO168" s="654"/>
      <c r="AP168" s="655"/>
      <c r="AQ168" s="659"/>
      <c r="AR168" s="660"/>
      <c r="AS168" s="660"/>
      <c r="AT168" s="660"/>
      <c r="AU168" s="660"/>
      <c r="AV168" s="660"/>
      <c r="AW168" s="660"/>
      <c r="AX168" s="660"/>
      <c r="AY168" s="660"/>
      <c r="AZ168" s="660"/>
      <c r="BA168" s="660"/>
      <c r="BB168" s="660"/>
      <c r="BC168" s="660"/>
      <c r="BD168" s="660"/>
      <c r="BE168" s="660"/>
      <c r="BF168" s="660"/>
      <c r="BG168" s="660"/>
      <c r="BH168" s="661"/>
      <c r="BI168" s="668" t="str">
        <f>IF(作業２!E9="","",作業２!E9)</f>
        <v/>
      </c>
      <c r="BJ168" s="669"/>
      <c r="BK168" s="669"/>
      <c r="BL168" s="669"/>
      <c r="BM168" s="669"/>
      <c r="BN168" s="669"/>
      <c r="BO168" s="669"/>
      <c r="BP168" s="669"/>
      <c r="BQ168" s="669"/>
      <c r="BR168" s="669"/>
      <c r="BS168" s="669"/>
      <c r="BT168" s="669"/>
      <c r="BU168" s="669"/>
      <c r="BV168" s="669"/>
      <c r="BW168" s="669"/>
      <c r="BX168" s="669"/>
      <c r="BY168" s="669"/>
      <c r="BZ168" s="670"/>
      <c r="CA168" s="862"/>
      <c r="CB168" s="863"/>
      <c r="CC168" s="863"/>
      <c r="CD168" s="863"/>
      <c r="CE168" s="863"/>
      <c r="CF168" s="863"/>
      <c r="CG168" s="863"/>
      <c r="CH168" s="863"/>
      <c r="CI168" s="863"/>
      <c r="CJ168" s="863"/>
      <c r="CK168" s="863"/>
      <c r="CL168" s="863"/>
      <c r="CM168" s="863"/>
      <c r="CN168" s="863"/>
      <c r="CO168" s="863"/>
      <c r="CP168" s="863"/>
      <c r="CQ168" s="863"/>
      <c r="CR168" s="864"/>
    </row>
    <row r="169" spans="5:101" ht="36" customHeight="1" thickBot="1">
      <c r="E169" s="883"/>
      <c r="F169" s="884"/>
      <c r="G169" s="884"/>
      <c r="H169" s="884"/>
      <c r="I169" s="884"/>
      <c r="J169" s="884"/>
      <c r="K169" s="884"/>
      <c r="L169" s="884"/>
      <c r="M169" s="884"/>
      <c r="N169" s="884"/>
      <c r="O169" s="884"/>
      <c r="P169" s="884"/>
      <c r="Q169" s="884"/>
      <c r="R169" s="884"/>
      <c r="S169" s="884"/>
      <c r="T169" s="884"/>
      <c r="U169" s="884"/>
      <c r="V169" s="884"/>
      <c r="W169" s="884"/>
      <c r="X169" s="885"/>
      <c r="Y169" s="868" t="s">
        <v>104</v>
      </c>
      <c r="Z169" s="869"/>
      <c r="AA169" s="869"/>
      <c r="AB169" s="869"/>
      <c r="AC169" s="869"/>
      <c r="AD169" s="869"/>
      <c r="AE169" s="869"/>
      <c r="AF169" s="869"/>
      <c r="AG169" s="869"/>
      <c r="AH169" s="869"/>
      <c r="AI169" s="869"/>
      <c r="AJ169" s="869"/>
      <c r="AK169" s="869"/>
      <c r="AL169" s="869"/>
      <c r="AM169" s="869"/>
      <c r="AN169" s="869"/>
      <c r="AO169" s="869"/>
      <c r="AP169" s="870"/>
      <c r="AQ169" s="871"/>
      <c r="AR169" s="872"/>
      <c r="AS169" s="872"/>
      <c r="AT169" s="872"/>
      <c r="AU169" s="872"/>
      <c r="AV169" s="872"/>
      <c r="AW169" s="872"/>
      <c r="AX169" s="872"/>
      <c r="AY169" s="872"/>
      <c r="AZ169" s="872"/>
      <c r="BA169" s="872"/>
      <c r="BB169" s="872"/>
      <c r="BC169" s="872"/>
      <c r="BD169" s="872"/>
      <c r="BE169" s="872"/>
      <c r="BF169" s="872"/>
      <c r="BG169" s="872"/>
      <c r="BH169" s="873"/>
      <c r="BI169" s="671"/>
      <c r="BJ169" s="672"/>
      <c r="BK169" s="672"/>
      <c r="BL169" s="672"/>
      <c r="BM169" s="672"/>
      <c r="BN169" s="672"/>
      <c r="BO169" s="672"/>
      <c r="BP169" s="672"/>
      <c r="BQ169" s="672"/>
      <c r="BR169" s="672"/>
      <c r="BS169" s="672"/>
      <c r="BT169" s="672"/>
      <c r="BU169" s="672"/>
      <c r="BV169" s="672"/>
      <c r="BW169" s="672"/>
      <c r="BX169" s="672"/>
      <c r="BY169" s="672"/>
      <c r="BZ169" s="673"/>
      <c r="CA169" s="865"/>
      <c r="CB169" s="866"/>
      <c r="CC169" s="866"/>
      <c r="CD169" s="866"/>
      <c r="CE169" s="866"/>
      <c r="CF169" s="866"/>
      <c r="CG169" s="866"/>
      <c r="CH169" s="866"/>
      <c r="CI169" s="866"/>
      <c r="CJ169" s="866"/>
      <c r="CK169" s="866"/>
      <c r="CL169" s="866"/>
      <c r="CM169" s="866"/>
      <c r="CN169" s="866"/>
      <c r="CO169" s="866"/>
      <c r="CP169" s="866"/>
      <c r="CQ169" s="866"/>
      <c r="CR169" s="867"/>
    </row>
    <row r="170" spans="5:101" ht="39.950000000000003" customHeight="1">
      <c r="E170" s="677" t="s">
        <v>86</v>
      </c>
      <c r="F170" s="678"/>
      <c r="G170" s="678"/>
      <c r="H170" s="678"/>
      <c r="I170" s="678"/>
      <c r="J170" s="678"/>
      <c r="K170" s="678"/>
      <c r="L170" s="678"/>
      <c r="M170" s="678"/>
      <c r="N170" s="678"/>
      <c r="O170" s="678"/>
      <c r="P170" s="678"/>
      <c r="Q170" s="678"/>
      <c r="R170" s="678"/>
      <c r="S170" s="678"/>
      <c r="T170" s="678"/>
      <c r="U170" s="678"/>
      <c r="V170" s="678"/>
      <c r="W170" s="678"/>
      <c r="X170" s="679"/>
      <c r="Y170" s="683" t="str">
        <f>IF(CT170=TRUE,"",SUM(Y172,Y174,Y176,Y178,Y179,Y180,Y181))</f>
        <v/>
      </c>
      <c r="Z170" s="684"/>
      <c r="AA170" s="684"/>
      <c r="AB170" s="684"/>
      <c r="AC170" s="684"/>
      <c r="AD170" s="684"/>
      <c r="AE170" s="684"/>
      <c r="AF170" s="684"/>
      <c r="AG170" s="684"/>
      <c r="AH170" s="684"/>
      <c r="AI170" s="684"/>
      <c r="AJ170" s="684"/>
      <c r="AK170" s="684"/>
      <c r="AL170" s="684"/>
      <c r="AM170" s="684"/>
      <c r="AN170" s="684"/>
      <c r="AO170" s="684"/>
      <c r="AP170" s="685"/>
      <c r="AQ170" s="845" t="str">
        <f>IF(CU170=TRUE,"",SUM(AQ172,AQ174,AQ176,AQ178,AQ179,AQ180,AQ181))</f>
        <v/>
      </c>
      <c r="AR170" s="846"/>
      <c r="AS170" s="846"/>
      <c r="AT170" s="846"/>
      <c r="AU170" s="846"/>
      <c r="AV170" s="846"/>
      <c r="AW170" s="846"/>
      <c r="AX170" s="846"/>
      <c r="AY170" s="846"/>
      <c r="AZ170" s="846"/>
      <c r="BA170" s="846"/>
      <c r="BB170" s="846"/>
      <c r="BC170" s="846"/>
      <c r="BD170" s="846"/>
      <c r="BE170" s="846"/>
      <c r="BF170" s="846"/>
      <c r="BG170" s="846"/>
      <c r="BH170" s="1361"/>
      <c r="BI170" s="683" t="str">
        <f>IF(CV170=TRUE,"",SUM(BI172,BI174,BI176,BI178,BI179,BI180,BI181))</f>
        <v/>
      </c>
      <c r="BJ170" s="684"/>
      <c r="BK170" s="684"/>
      <c r="BL170" s="684"/>
      <c r="BM170" s="684"/>
      <c r="BN170" s="684"/>
      <c r="BO170" s="684"/>
      <c r="BP170" s="684"/>
      <c r="BQ170" s="684"/>
      <c r="BR170" s="684"/>
      <c r="BS170" s="684"/>
      <c r="BT170" s="684"/>
      <c r="BU170" s="684"/>
      <c r="BV170" s="684"/>
      <c r="BW170" s="684"/>
      <c r="BX170" s="684"/>
      <c r="BY170" s="684"/>
      <c r="BZ170" s="685"/>
      <c r="CA170" s="845" t="str">
        <f>IF(CW170=TRUE,"",SUM(CA172,CA174,CA176,CA178,CA179,CA180,CA181))</f>
        <v/>
      </c>
      <c r="CB170" s="846"/>
      <c r="CC170" s="846"/>
      <c r="CD170" s="846"/>
      <c r="CE170" s="846"/>
      <c r="CF170" s="846"/>
      <c r="CG170" s="846"/>
      <c r="CH170" s="846"/>
      <c r="CI170" s="846"/>
      <c r="CJ170" s="846"/>
      <c r="CK170" s="846"/>
      <c r="CL170" s="846"/>
      <c r="CM170" s="846"/>
      <c r="CN170" s="846"/>
      <c r="CO170" s="846"/>
      <c r="CP170" s="846"/>
      <c r="CQ170" s="846"/>
      <c r="CR170" s="847"/>
      <c r="CT170" t="b">
        <f>AND(Y171="",Y175="",Y179="",Y180="",Y181="")</f>
        <v>1</v>
      </c>
      <c r="CU170" t="b">
        <f>AND(AQ171="",AQ175="",AQ179="",AQ180="",AQ181="")</f>
        <v>1</v>
      </c>
      <c r="CV170" t="b">
        <f>AND(BI171="",BI175="",BI179="",BI180="",BI181="")</f>
        <v>1</v>
      </c>
      <c r="CW170" t="b">
        <f>AND(CA171="",CA175="",CA179="",CA180="",CA175="",CA176="")</f>
        <v>1</v>
      </c>
    </row>
    <row r="171" spans="5:101" ht="35.1" customHeight="1">
      <c r="E171" s="708" t="s">
        <v>133</v>
      </c>
      <c r="F171" s="690"/>
      <c r="G171" s="691"/>
      <c r="H171" s="680" t="s">
        <v>136</v>
      </c>
      <c r="I171" s="681"/>
      <c r="J171" s="681"/>
      <c r="K171" s="681"/>
      <c r="L171" s="681"/>
      <c r="M171" s="681"/>
      <c r="N171" s="681"/>
      <c r="O171" s="681"/>
      <c r="P171" s="681"/>
      <c r="Q171" s="681"/>
      <c r="R171" s="681"/>
      <c r="S171" s="681"/>
      <c r="T171" s="681"/>
      <c r="U171" s="681"/>
      <c r="V171" s="681"/>
      <c r="W171" s="681"/>
      <c r="X171" s="682"/>
      <c r="Y171" s="840" t="str">
        <f>IF(CT171=TRUE,"",SUM(Y172,Y174))</f>
        <v/>
      </c>
      <c r="Z171" s="840"/>
      <c r="AA171" s="840"/>
      <c r="AB171" s="840"/>
      <c r="AC171" s="840"/>
      <c r="AD171" s="840"/>
      <c r="AE171" s="840"/>
      <c r="AF171" s="840"/>
      <c r="AG171" s="840"/>
      <c r="AH171" s="840"/>
      <c r="AI171" s="840"/>
      <c r="AJ171" s="840"/>
      <c r="AK171" s="840"/>
      <c r="AL171" s="840"/>
      <c r="AM171" s="840"/>
      <c r="AN171" s="840"/>
      <c r="AO171" s="840"/>
      <c r="AP171" s="840"/>
      <c r="AQ171" s="798" t="str">
        <f>IF(CU171=TRUE,"",SUM(AQ172,AQ174))</f>
        <v/>
      </c>
      <c r="AR171" s="798"/>
      <c r="AS171" s="798"/>
      <c r="AT171" s="798"/>
      <c r="AU171" s="798"/>
      <c r="AV171" s="798"/>
      <c r="AW171" s="798"/>
      <c r="AX171" s="798"/>
      <c r="AY171" s="798"/>
      <c r="AZ171" s="798"/>
      <c r="BA171" s="798"/>
      <c r="BB171" s="798"/>
      <c r="BC171" s="798"/>
      <c r="BD171" s="798"/>
      <c r="BE171" s="798"/>
      <c r="BF171" s="798"/>
      <c r="BG171" s="798"/>
      <c r="BH171" s="798"/>
      <c r="BI171" s="840" t="str">
        <f>IF(CV171=TRUE,"",SUM(BI172,BI174))</f>
        <v/>
      </c>
      <c r="BJ171" s="840"/>
      <c r="BK171" s="840"/>
      <c r="BL171" s="840"/>
      <c r="BM171" s="840"/>
      <c r="BN171" s="840"/>
      <c r="BO171" s="840"/>
      <c r="BP171" s="840"/>
      <c r="BQ171" s="840"/>
      <c r="BR171" s="840"/>
      <c r="BS171" s="840"/>
      <c r="BT171" s="840"/>
      <c r="BU171" s="840"/>
      <c r="BV171" s="840"/>
      <c r="BW171" s="840"/>
      <c r="BX171" s="840"/>
      <c r="BY171" s="840"/>
      <c r="BZ171" s="840"/>
      <c r="CA171" s="823" t="str">
        <f>IF(CW171=TRUE,"",SUM(CA172,CA174))</f>
        <v/>
      </c>
      <c r="CB171" s="823"/>
      <c r="CC171" s="823"/>
      <c r="CD171" s="823"/>
      <c r="CE171" s="823"/>
      <c r="CF171" s="823"/>
      <c r="CG171" s="823"/>
      <c r="CH171" s="823"/>
      <c r="CI171" s="823"/>
      <c r="CJ171" s="823"/>
      <c r="CK171" s="823"/>
      <c r="CL171" s="823"/>
      <c r="CM171" s="823"/>
      <c r="CN171" s="823"/>
      <c r="CO171" s="823"/>
      <c r="CP171" s="823"/>
      <c r="CQ171" s="823"/>
      <c r="CR171" s="824"/>
      <c r="CT171" t="b">
        <f>AND(Y172="",Y174="")</f>
        <v>1</v>
      </c>
      <c r="CU171" t="b">
        <f>AND(AQ172="",AQ174="")</f>
        <v>1</v>
      </c>
      <c r="CV171" t="b">
        <f>AND(BI172="",BI174="")</f>
        <v>1</v>
      </c>
      <c r="CW171" t="b">
        <f>AND(CA172="",CA174="")</f>
        <v>1</v>
      </c>
    </row>
    <row r="172" spans="5:101" ht="32.1" customHeight="1">
      <c r="E172" s="709"/>
      <c r="F172" s="693"/>
      <c r="G172" s="694"/>
      <c r="H172" s="689" t="s">
        <v>133</v>
      </c>
      <c r="I172" s="690"/>
      <c r="J172" s="691"/>
      <c r="K172" s="698" t="s">
        <v>87</v>
      </c>
      <c r="L172" s="699"/>
      <c r="M172" s="699"/>
      <c r="N172" s="699"/>
      <c r="O172" s="699"/>
      <c r="P172" s="699"/>
      <c r="Q172" s="699"/>
      <c r="R172" s="699"/>
      <c r="S172" s="699"/>
      <c r="T172" s="699"/>
      <c r="U172" s="699"/>
      <c r="V172" s="699"/>
      <c r="W172" s="699"/>
      <c r="X172" s="700"/>
      <c r="Y172" s="707" t="str">
        <f>BI172</f>
        <v/>
      </c>
      <c r="Z172" s="707"/>
      <c r="AA172" s="707"/>
      <c r="AB172" s="707"/>
      <c r="AC172" s="707"/>
      <c r="AD172" s="707"/>
      <c r="AE172" s="707"/>
      <c r="AF172" s="707"/>
      <c r="AG172" s="707"/>
      <c r="AH172" s="707"/>
      <c r="AI172" s="707"/>
      <c r="AJ172" s="707"/>
      <c r="AK172" s="707"/>
      <c r="AL172" s="707"/>
      <c r="AM172" s="707"/>
      <c r="AN172" s="707"/>
      <c r="AO172" s="707"/>
      <c r="AP172" s="707"/>
      <c r="AQ172" s="793"/>
      <c r="AR172" s="793"/>
      <c r="AS172" s="793"/>
      <c r="AT172" s="793"/>
      <c r="AU172" s="793"/>
      <c r="AV172" s="793"/>
      <c r="AW172" s="793"/>
      <c r="AX172" s="793"/>
      <c r="AY172" s="793"/>
      <c r="AZ172" s="793"/>
      <c r="BA172" s="793"/>
      <c r="BB172" s="793"/>
      <c r="BC172" s="793"/>
      <c r="BD172" s="793"/>
      <c r="BE172" s="793"/>
      <c r="BF172" s="793"/>
      <c r="BG172" s="793"/>
      <c r="BH172" s="793"/>
      <c r="BI172" s="707" t="str">
        <f>IF(作業３!F57=0,"",作業３!F57)</f>
        <v/>
      </c>
      <c r="BJ172" s="707"/>
      <c r="BK172" s="707"/>
      <c r="BL172" s="707"/>
      <c r="BM172" s="707"/>
      <c r="BN172" s="707"/>
      <c r="BO172" s="707"/>
      <c r="BP172" s="707"/>
      <c r="BQ172" s="707"/>
      <c r="BR172" s="707"/>
      <c r="BS172" s="707"/>
      <c r="BT172" s="707"/>
      <c r="BU172" s="707"/>
      <c r="BV172" s="707"/>
      <c r="BW172" s="707"/>
      <c r="BX172" s="707"/>
      <c r="BY172" s="707"/>
      <c r="BZ172" s="707"/>
      <c r="CA172" s="811"/>
      <c r="CB172" s="811"/>
      <c r="CC172" s="811"/>
      <c r="CD172" s="811"/>
      <c r="CE172" s="811"/>
      <c r="CF172" s="811"/>
      <c r="CG172" s="811"/>
      <c r="CH172" s="811"/>
      <c r="CI172" s="811"/>
      <c r="CJ172" s="811"/>
      <c r="CK172" s="811"/>
      <c r="CL172" s="811"/>
      <c r="CM172" s="811"/>
      <c r="CN172" s="811"/>
      <c r="CO172" s="811"/>
      <c r="CP172" s="811"/>
      <c r="CQ172" s="811"/>
      <c r="CR172" s="812"/>
    </row>
    <row r="173" spans="5:101" ht="32.1" customHeight="1">
      <c r="E173" s="709"/>
      <c r="F173" s="693"/>
      <c r="G173" s="694"/>
      <c r="H173" s="692"/>
      <c r="I173" s="693"/>
      <c r="J173" s="694"/>
      <c r="K173" s="701" t="s">
        <v>88</v>
      </c>
      <c r="L173" s="702"/>
      <c r="M173" s="702"/>
      <c r="N173" s="702"/>
      <c r="O173" s="702"/>
      <c r="P173" s="702"/>
      <c r="Q173" s="702"/>
      <c r="R173" s="702"/>
      <c r="S173" s="702"/>
      <c r="T173" s="702"/>
      <c r="U173" s="702"/>
      <c r="V173" s="702"/>
      <c r="W173" s="702"/>
      <c r="X173" s="703"/>
      <c r="Y173" s="194" t="s">
        <v>451</v>
      </c>
      <c r="Z173" s="195"/>
      <c r="AA173" s="195"/>
      <c r="AB173" s="195"/>
      <c r="AC173" s="195"/>
      <c r="AD173" s="195" t="str">
        <f>IF(AE173="","","(")</f>
        <v/>
      </c>
      <c r="AE173" s="830" t="str">
        <f>BO173</f>
        <v/>
      </c>
      <c r="AF173" s="830"/>
      <c r="AG173" s="830"/>
      <c r="AH173" s="830"/>
      <c r="AI173" s="830"/>
      <c r="AJ173" s="830"/>
      <c r="AK173" s="830"/>
      <c r="AL173" s="830"/>
      <c r="AM173" s="830"/>
      <c r="AN173" s="830"/>
      <c r="AO173" s="830"/>
      <c r="AP173" s="196" t="str">
        <f>IF(AE173="","",")")</f>
        <v/>
      </c>
      <c r="AQ173" s="797"/>
      <c r="AR173" s="797"/>
      <c r="AS173" s="797"/>
      <c r="AT173" s="797"/>
      <c r="AU173" s="797"/>
      <c r="AV173" s="797"/>
      <c r="AW173" s="797"/>
      <c r="AX173" s="797"/>
      <c r="AY173" s="797"/>
      <c r="AZ173" s="797"/>
      <c r="BA173" s="797"/>
      <c r="BB173" s="797"/>
      <c r="BC173" s="797"/>
      <c r="BD173" s="797"/>
      <c r="BE173" s="797"/>
      <c r="BF173" s="797"/>
      <c r="BG173" s="797"/>
      <c r="BH173" s="797"/>
      <c r="BI173" s="194" t="s">
        <v>451</v>
      </c>
      <c r="BJ173" s="195"/>
      <c r="BK173" s="195"/>
      <c r="BL173" s="195"/>
      <c r="BM173" s="195"/>
      <c r="BN173" s="195" t="str">
        <f>IF(BO173="","","(")</f>
        <v/>
      </c>
      <c r="BO173" s="830" t="str">
        <f>IF(作業３!F58=0,"",作業３!F58)</f>
        <v/>
      </c>
      <c r="BP173" s="830"/>
      <c r="BQ173" s="830"/>
      <c r="BR173" s="830"/>
      <c r="BS173" s="830"/>
      <c r="BT173" s="830"/>
      <c r="BU173" s="830"/>
      <c r="BV173" s="830"/>
      <c r="BW173" s="830"/>
      <c r="BX173" s="830"/>
      <c r="BY173" s="830"/>
      <c r="BZ173" s="196" t="str">
        <f>IF(BO173="","",")")</f>
        <v/>
      </c>
      <c r="CA173" s="815"/>
      <c r="CB173" s="815"/>
      <c r="CC173" s="815"/>
      <c r="CD173" s="815"/>
      <c r="CE173" s="815"/>
      <c r="CF173" s="815"/>
      <c r="CG173" s="815"/>
      <c r="CH173" s="815"/>
      <c r="CI173" s="815"/>
      <c r="CJ173" s="815"/>
      <c r="CK173" s="815"/>
      <c r="CL173" s="815"/>
      <c r="CM173" s="815"/>
      <c r="CN173" s="815"/>
      <c r="CO173" s="815"/>
      <c r="CP173" s="815"/>
      <c r="CQ173" s="815"/>
      <c r="CR173" s="816"/>
    </row>
    <row r="174" spans="5:101" ht="32.1" customHeight="1">
      <c r="E174" s="709"/>
      <c r="F174" s="693"/>
      <c r="G174" s="694"/>
      <c r="H174" s="695"/>
      <c r="I174" s="696"/>
      <c r="J174" s="697"/>
      <c r="K174" s="704" t="s">
        <v>89</v>
      </c>
      <c r="L174" s="705"/>
      <c r="M174" s="705"/>
      <c r="N174" s="705"/>
      <c r="O174" s="705"/>
      <c r="P174" s="705"/>
      <c r="Q174" s="705"/>
      <c r="R174" s="705"/>
      <c r="S174" s="705"/>
      <c r="T174" s="705"/>
      <c r="U174" s="705"/>
      <c r="V174" s="705"/>
      <c r="W174" s="705"/>
      <c r="X174" s="706"/>
      <c r="Y174" s="825" t="str">
        <f>BI174</f>
        <v/>
      </c>
      <c r="Z174" s="825"/>
      <c r="AA174" s="825"/>
      <c r="AB174" s="825"/>
      <c r="AC174" s="825"/>
      <c r="AD174" s="825"/>
      <c r="AE174" s="825"/>
      <c r="AF174" s="825"/>
      <c r="AG174" s="825"/>
      <c r="AH174" s="825"/>
      <c r="AI174" s="825"/>
      <c r="AJ174" s="825"/>
      <c r="AK174" s="825"/>
      <c r="AL174" s="825"/>
      <c r="AM174" s="825"/>
      <c r="AN174" s="825"/>
      <c r="AO174" s="825"/>
      <c r="AP174" s="825"/>
      <c r="AQ174" s="837"/>
      <c r="AR174" s="837"/>
      <c r="AS174" s="837"/>
      <c r="AT174" s="837"/>
      <c r="AU174" s="837"/>
      <c r="AV174" s="837"/>
      <c r="AW174" s="837"/>
      <c r="AX174" s="837"/>
      <c r="AY174" s="837"/>
      <c r="AZ174" s="837"/>
      <c r="BA174" s="837"/>
      <c r="BB174" s="837"/>
      <c r="BC174" s="837"/>
      <c r="BD174" s="837"/>
      <c r="BE174" s="837"/>
      <c r="BF174" s="837"/>
      <c r="BG174" s="837"/>
      <c r="BH174" s="837"/>
      <c r="BI174" s="825" t="str">
        <f>IF(作業３!F59=0,"",作業３!F59)</f>
        <v/>
      </c>
      <c r="BJ174" s="825"/>
      <c r="BK174" s="825"/>
      <c r="BL174" s="825"/>
      <c r="BM174" s="825"/>
      <c r="BN174" s="825"/>
      <c r="BO174" s="825"/>
      <c r="BP174" s="825"/>
      <c r="BQ174" s="825"/>
      <c r="BR174" s="825"/>
      <c r="BS174" s="825"/>
      <c r="BT174" s="825"/>
      <c r="BU174" s="825"/>
      <c r="BV174" s="825"/>
      <c r="BW174" s="825"/>
      <c r="BX174" s="825"/>
      <c r="BY174" s="825"/>
      <c r="BZ174" s="825"/>
      <c r="CA174" s="838"/>
      <c r="CB174" s="838"/>
      <c r="CC174" s="838"/>
      <c r="CD174" s="838"/>
      <c r="CE174" s="838"/>
      <c r="CF174" s="838"/>
      <c r="CG174" s="838"/>
      <c r="CH174" s="838"/>
      <c r="CI174" s="838"/>
      <c r="CJ174" s="838"/>
      <c r="CK174" s="838"/>
      <c r="CL174" s="838"/>
      <c r="CM174" s="838"/>
      <c r="CN174" s="838"/>
      <c r="CO174" s="838"/>
      <c r="CP174" s="838"/>
      <c r="CQ174" s="838"/>
      <c r="CR174" s="839"/>
    </row>
    <row r="175" spans="5:101" ht="32.1" customHeight="1">
      <c r="E175" s="709"/>
      <c r="F175" s="693"/>
      <c r="G175" s="694"/>
      <c r="H175" s="680" t="s">
        <v>137</v>
      </c>
      <c r="I175" s="681"/>
      <c r="J175" s="681"/>
      <c r="K175" s="681"/>
      <c r="L175" s="681"/>
      <c r="M175" s="681"/>
      <c r="N175" s="681"/>
      <c r="O175" s="681"/>
      <c r="P175" s="681"/>
      <c r="Q175" s="681"/>
      <c r="R175" s="681"/>
      <c r="S175" s="681"/>
      <c r="T175" s="681"/>
      <c r="U175" s="681"/>
      <c r="V175" s="681"/>
      <c r="W175" s="681"/>
      <c r="X175" s="682"/>
      <c r="Y175" s="840" t="str">
        <f>IF(CT175=TRUE,"",SUM(Y176,Y178))</f>
        <v/>
      </c>
      <c r="Z175" s="840"/>
      <c r="AA175" s="840"/>
      <c r="AB175" s="840"/>
      <c r="AC175" s="840"/>
      <c r="AD175" s="840"/>
      <c r="AE175" s="840"/>
      <c r="AF175" s="840"/>
      <c r="AG175" s="840"/>
      <c r="AH175" s="840"/>
      <c r="AI175" s="840"/>
      <c r="AJ175" s="840"/>
      <c r="AK175" s="840"/>
      <c r="AL175" s="840"/>
      <c r="AM175" s="840"/>
      <c r="AN175" s="840"/>
      <c r="AO175" s="840"/>
      <c r="AP175" s="840"/>
      <c r="AQ175" s="798" t="str">
        <f>IF(CU175=TRUE,"",SUM(AQ176,AQ178))</f>
        <v/>
      </c>
      <c r="AR175" s="798"/>
      <c r="AS175" s="798"/>
      <c r="AT175" s="798"/>
      <c r="AU175" s="798"/>
      <c r="AV175" s="798"/>
      <c r="AW175" s="798"/>
      <c r="AX175" s="798"/>
      <c r="AY175" s="798"/>
      <c r="AZ175" s="798"/>
      <c r="BA175" s="798"/>
      <c r="BB175" s="798"/>
      <c r="BC175" s="798"/>
      <c r="BD175" s="798"/>
      <c r="BE175" s="798"/>
      <c r="BF175" s="798"/>
      <c r="BG175" s="798"/>
      <c r="BH175" s="798"/>
      <c r="BI175" s="840" t="str">
        <f>IF(CV175=TRUE,"",SUM(BI176,BI178))</f>
        <v/>
      </c>
      <c r="BJ175" s="840"/>
      <c r="BK175" s="840"/>
      <c r="BL175" s="840"/>
      <c r="BM175" s="840"/>
      <c r="BN175" s="840"/>
      <c r="BO175" s="840"/>
      <c r="BP175" s="840"/>
      <c r="BQ175" s="840"/>
      <c r="BR175" s="840"/>
      <c r="BS175" s="840"/>
      <c r="BT175" s="840"/>
      <c r="BU175" s="840"/>
      <c r="BV175" s="840"/>
      <c r="BW175" s="840"/>
      <c r="BX175" s="840"/>
      <c r="BY175" s="840"/>
      <c r="BZ175" s="840"/>
      <c r="CA175" s="823" t="str">
        <f>IF(CW175=TRUE,"",SUM(CA176,CA178))</f>
        <v/>
      </c>
      <c r="CB175" s="823"/>
      <c r="CC175" s="823"/>
      <c r="CD175" s="823"/>
      <c r="CE175" s="823"/>
      <c r="CF175" s="823"/>
      <c r="CG175" s="823"/>
      <c r="CH175" s="823"/>
      <c r="CI175" s="823"/>
      <c r="CJ175" s="823"/>
      <c r="CK175" s="823"/>
      <c r="CL175" s="823"/>
      <c r="CM175" s="823"/>
      <c r="CN175" s="823"/>
      <c r="CO175" s="823"/>
      <c r="CP175" s="823"/>
      <c r="CQ175" s="823"/>
      <c r="CR175" s="824"/>
      <c r="CS175">
        <f t="shared" ref="CS175:CS180" si="3">IF(BI175="",0,BI175)</f>
        <v>0</v>
      </c>
      <c r="CT175" t="b">
        <f>AND(Y176="",Y178="")</f>
        <v>1</v>
      </c>
      <c r="CU175" t="b">
        <f>AND(AQ176="",AQ178="")</f>
        <v>1</v>
      </c>
      <c r="CV175" t="b">
        <f>AND(BI176="",BI178="")</f>
        <v>1</v>
      </c>
      <c r="CW175" t="b">
        <f>AND(CA176="",CA178="")</f>
        <v>1</v>
      </c>
    </row>
    <row r="176" spans="5:101" ht="32.1" customHeight="1">
      <c r="E176" s="709"/>
      <c r="F176" s="693"/>
      <c r="G176" s="694"/>
      <c r="H176" s="689" t="s">
        <v>133</v>
      </c>
      <c r="I176" s="690"/>
      <c r="J176" s="691"/>
      <c r="K176" s="698" t="s">
        <v>90</v>
      </c>
      <c r="L176" s="699"/>
      <c r="M176" s="699"/>
      <c r="N176" s="699"/>
      <c r="O176" s="699"/>
      <c r="P176" s="699"/>
      <c r="Q176" s="699"/>
      <c r="R176" s="699"/>
      <c r="S176" s="699"/>
      <c r="T176" s="699"/>
      <c r="U176" s="699"/>
      <c r="V176" s="699"/>
      <c r="W176" s="699"/>
      <c r="X176" s="700"/>
      <c r="Y176" s="707" t="str">
        <f>BI176</f>
        <v/>
      </c>
      <c r="Z176" s="707"/>
      <c r="AA176" s="707"/>
      <c r="AB176" s="707"/>
      <c r="AC176" s="707"/>
      <c r="AD176" s="707"/>
      <c r="AE176" s="707"/>
      <c r="AF176" s="707"/>
      <c r="AG176" s="707"/>
      <c r="AH176" s="707"/>
      <c r="AI176" s="707"/>
      <c r="AJ176" s="707"/>
      <c r="AK176" s="707"/>
      <c r="AL176" s="707"/>
      <c r="AM176" s="707"/>
      <c r="AN176" s="707"/>
      <c r="AO176" s="707"/>
      <c r="AP176" s="707"/>
      <c r="AQ176" s="793"/>
      <c r="AR176" s="793"/>
      <c r="AS176" s="793"/>
      <c r="AT176" s="793"/>
      <c r="AU176" s="793"/>
      <c r="AV176" s="793"/>
      <c r="AW176" s="793"/>
      <c r="AX176" s="793"/>
      <c r="AY176" s="793"/>
      <c r="AZ176" s="793"/>
      <c r="BA176" s="793"/>
      <c r="BB176" s="793"/>
      <c r="BC176" s="793"/>
      <c r="BD176" s="793"/>
      <c r="BE176" s="793"/>
      <c r="BF176" s="793"/>
      <c r="BG176" s="793"/>
      <c r="BH176" s="793"/>
      <c r="BI176" s="707" t="str">
        <f>IF(作業３!F61=0,"",作業３!F61)</f>
        <v/>
      </c>
      <c r="BJ176" s="707"/>
      <c r="BK176" s="707"/>
      <c r="BL176" s="707"/>
      <c r="BM176" s="707"/>
      <c r="BN176" s="707"/>
      <c r="BO176" s="707"/>
      <c r="BP176" s="707"/>
      <c r="BQ176" s="707"/>
      <c r="BR176" s="707"/>
      <c r="BS176" s="707"/>
      <c r="BT176" s="707"/>
      <c r="BU176" s="707"/>
      <c r="BV176" s="707"/>
      <c r="BW176" s="707"/>
      <c r="BX176" s="707"/>
      <c r="BY176" s="707"/>
      <c r="BZ176" s="707"/>
      <c r="CA176" s="811"/>
      <c r="CB176" s="811"/>
      <c r="CC176" s="811"/>
      <c r="CD176" s="811"/>
      <c r="CE176" s="811"/>
      <c r="CF176" s="811"/>
      <c r="CG176" s="811"/>
      <c r="CH176" s="811"/>
      <c r="CI176" s="811"/>
      <c r="CJ176" s="811"/>
      <c r="CK176" s="811"/>
      <c r="CL176" s="811"/>
      <c r="CM176" s="811"/>
      <c r="CN176" s="811"/>
      <c r="CO176" s="811"/>
      <c r="CP176" s="811"/>
      <c r="CQ176" s="811"/>
      <c r="CR176" s="812"/>
      <c r="CS176">
        <f t="shared" si="3"/>
        <v>0</v>
      </c>
    </row>
    <row r="177" spans="5:101" ht="32.1" customHeight="1">
      <c r="E177" s="709"/>
      <c r="F177" s="693"/>
      <c r="G177" s="694"/>
      <c r="H177" s="692"/>
      <c r="I177" s="693"/>
      <c r="J177" s="694"/>
      <c r="K177" s="701" t="s">
        <v>88</v>
      </c>
      <c r="L177" s="702"/>
      <c r="M177" s="702"/>
      <c r="N177" s="702"/>
      <c r="O177" s="702"/>
      <c r="P177" s="702"/>
      <c r="Q177" s="702"/>
      <c r="R177" s="702"/>
      <c r="S177" s="702"/>
      <c r="T177" s="702"/>
      <c r="U177" s="702"/>
      <c r="V177" s="702"/>
      <c r="W177" s="702"/>
      <c r="X177" s="703"/>
      <c r="Y177" s="194" t="s">
        <v>451</v>
      </c>
      <c r="Z177" s="195"/>
      <c r="AA177" s="195"/>
      <c r="AB177" s="195"/>
      <c r="AC177" s="195"/>
      <c r="AD177" s="195" t="str">
        <f>IF(AE177="","","(")</f>
        <v/>
      </c>
      <c r="AE177" s="830" t="str">
        <f>BO177</f>
        <v/>
      </c>
      <c r="AF177" s="830"/>
      <c r="AG177" s="830"/>
      <c r="AH177" s="830"/>
      <c r="AI177" s="830"/>
      <c r="AJ177" s="830"/>
      <c r="AK177" s="830"/>
      <c r="AL177" s="830"/>
      <c r="AM177" s="830"/>
      <c r="AN177" s="830"/>
      <c r="AO177" s="830"/>
      <c r="AP177" s="196" t="str">
        <f>IF(AE177="","",")")</f>
        <v/>
      </c>
      <c r="AQ177" s="797"/>
      <c r="AR177" s="797"/>
      <c r="AS177" s="797"/>
      <c r="AT177" s="797"/>
      <c r="AU177" s="797"/>
      <c r="AV177" s="797"/>
      <c r="AW177" s="797"/>
      <c r="AX177" s="797"/>
      <c r="AY177" s="797"/>
      <c r="AZ177" s="797"/>
      <c r="BA177" s="797"/>
      <c r="BB177" s="797"/>
      <c r="BC177" s="797"/>
      <c r="BD177" s="797"/>
      <c r="BE177" s="797"/>
      <c r="BF177" s="797"/>
      <c r="BG177" s="797"/>
      <c r="BH177" s="797"/>
      <c r="BI177" s="194" t="s">
        <v>451</v>
      </c>
      <c r="BJ177" s="195"/>
      <c r="BK177" s="195"/>
      <c r="BL177" s="195"/>
      <c r="BM177" s="195"/>
      <c r="BN177" s="195" t="str">
        <f>IF(BO177="","","(")</f>
        <v/>
      </c>
      <c r="BO177" s="830" t="str">
        <f>IF(作業３!F62=0,"",作業３!F62)</f>
        <v/>
      </c>
      <c r="BP177" s="830"/>
      <c r="BQ177" s="830"/>
      <c r="BR177" s="830"/>
      <c r="BS177" s="830"/>
      <c r="BT177" s="830"/>
      <c r="BU177" s="830"/>
      <c r="BV177" s="830"/>
      <c r="BW177" s="830"/>
      <c r="BX177" s="830"/>
      <c r="BY177" s="830"/>
      <c r="BZ177" s="196" t="str">
        <f>IF(BO177="","",")")</f>
        <v/>
      </c>
      <c r="CA177" s="815"/>
      <c r="CB177" s="815"/>
      <c r="CC177" s="815"/>
      <c r="CD177" s="815"/>
      <c r="CE177" s="815"/>
      <c r="CF177" s="815"/>
      <c r="CG177" s="815"/>
      <c r="CH177" s="815"/>
      <c r="CI177" s="815"/>
      <c r="CJ177" s="815"/>
      <c r="CK177" s="815"/>
      <c r="CL177" s="815"/>
      <c r="CM177" s="815"/>
      <c r="CN177" s="815"/>
      <c r="CO177" s="815"/>
      <c r="CP177" s="815"/>
      <c r="CQ177" s="815"/>
      <c r="CR177" s="816"/>
      <c r="CS177" t="str">
        <f t="shared" si="3"/>
        <v xml:space="preserve"> </v>
      </c>
    </row>
    <row r="178" spans="5:101" ht="32.1" customHeight="1">
      <c r="E178" s="709"/>
      <c r="F178" s="693"/>
      <c r="G178" s="694"/>
      <c r="H178" s="695"/>
      <c r="I178" s="696"/>
      <c r="J178" s="697"/>
      <c r="K178" s="704" t="s">
        <v>91</v>
      </c>
      <c r="L178" s="705"/>
      <c r="M178" s="705"/>
      <c r="N178" s="705"/>
      <c r="O178" s="705"/>
      <c r="P178" s="705"/>
      <c r="Q178" s="705"/>
      <c r="R178" s="705"/>
      <c r="S178" s="705"/>
      <c r="T178" s="705"/>
      <c r="U178" s="705"/>
      <c r="V178" s="705"/>
      <c r="W178" s="705"/>
      <c r="X178" s="706"/>
      <c r="Y178" s="825" t="str">
        <f t="shared" ref="Y178:Y184" si="4">BI178</f>
        <v/>
      </c>
      <c r="Z178" s="825"/>
      <c r="AA178" s="825"/>
      <c r="AB178" s="825"/>
      <c r="AC178" s="825"/>
      <c r="AD178" s="825"/>
      <c r="AE178" s="825"/>
      <c r="AF178" s="825"/>
      <c r="AG178" s="825"/>
      <c r="AH178" s="825"/>
      <c r="AI178" s="825"/>
      <c r="AJ178" s="825"/>
      <c r="AK178" s="825"/>
      <c r="AL178" s="825"/>
      <c r="AM178" s="825"/>
      <c r="AN178" s="825"/>
      <c r="AO178" s="825"/>
      <c r="AP178" s="825"/>
      <c r="AQ178" s="837"/>
      <c r="AR178" s="837"/>
      <c r="AS178" s="837"/>
      <c r="AT178" s="837"/>
      <c r="AU178" s="837"/>
      <c r="AV178" s="837"/>
      <c r="AW178" s="837"/>
      <c r="AX178" s="837"/>
      <c r="AY178" s="837"/>
      <c r="AZ178" s="837"/>
      <c r="BA178" s="837"/>
      <c r="BB178" s="837"/>
      <c r="BC178" s="837"/>
      <c r="BD178" s="837"/>
      <c r="BE178" s="837"/>
      <c r="BF178" s="837"/>
      <c r="BG178" s="837"/>
      <c r="BH178" s="837"/>
      <c r="BI178" s="825" t="str">
        <f>IF(作業３!F63=0,"",作業３!F63)</f>
        <v/>
      </c>
      <c r="BJ178" s="825"/>
      <c r="BK178" s="825"/>
      <c r="BL178" s="825"/>
      <c r="BM178" s="825"/>
      <c r="BN178" s="825"/>
      <c r="BO178" s="825"/>
      <c r="BP178" s="825"/>
      <c r="BQ178" s="825"/>
      <c r="BR178" s="825"/>
      <c r="BS178" s="825"/>
      <c r="BT178" s="825"/>
      <c r="BU178" s="825"/>
      <c r="BV178" s="825"/>
      <c r="BW178" s="825"/>
      <c r="BX178" s="825"/>
      <c r="BY178" s="825"/>
      <c r="BZ178" s="825"/>
      <c r="CA178" s="838"/>
      <c r="CB178" s="838"/>
      <c r="CC178" s="838"/>
      <c r="CD178" s="838"/>
      <c r="CE178" s="838"/>
      <c r="CF178" s="838"/>
      <c r="CG178" s="838"/>
      <c r="CH178" s="838"/>
      <c r="CI178" s="838"/>
      <c r="CJ178" s="838"/>
      <c r="CK178" s="838"/>
      <c r="CL178" s="838"/>
      <c r="CM178" s="838"/>
      <c r="CN178" s="838"/>
      <c r="CO178" s="838"/>
      <c r="CP178" s="838"/>
      <c r="CQ178" s="838"/>
      <c r="CR178" s="839"/>
      <c r="CS178">
        <f t="shared" si="3"/>
        <v>0</v>
      </c>
    </row>
    <row r="179" spans="5:101" ht="32.1" customHeight="1">
      <c r="E179" s="709"/>
      <c r="F179" s="693"/>
      <c r="G179" s="694"/>
      <c r="H179" s="831" t="s">
        <v>138</v>
      </c>
      <c r="I179" s="832"/>
      <c r="J179" s="832"/>
      <c r="K179" s="832"/>
      <c r="L179" s="832"/>
      <c r="M179" s="832"/>
      <c r="N179" s="832"/>
      <c r="O179" s="832"/>
      <c r="P179" s="832"/>
      <c r="Q179" s="832"/>
      <c r="R179" s="832"/>
      <c r="S179" s="832"/>
      <c r="T179" s="832"/>
      <c r="U179" s="832"/>
      <c r="V179" s="832"/>
      <c r="W179" s="832"/>
      <c r="X179" s="833"/>
      <c r="Y179" s="713" t="str">
        <f t="shared" si="4"/>
        <v/>
      </c>
      <c r="Z179" s="713"/>
      <c r="AA179" s="713"/>
      <c r="AB179" s="713"/>
      <c r="AC179" s="713"/>
      <c r="AD179" s="713"/>
      <c r="AE179" s="713"/>
      <c r="AF179" s="713"/>
      <c r="AG179" s="713"/>
      <c r="AH179" s="713"/>
      <c r="AI179" s="713"/>
      <c r="AJ179" s="713"/>
      <c r="AK179" s="713"/>
      <c r="AL179" s="713"/>
      <c r="AM179" s="713"/>
      <c r="AN179" s="713"/>
      <c r="AO179" s="713"/>
      <c r="AP179" s="713"/>
      <c r="AQ179" s="798"/>
      <c r="AR179" s="798"/>
      <c r="AS179" s="798"/>
      <c r="AT179" s="798"/>
      <c r="AU179" s="798"/>
      <c r="AV179" s="798"/>
      <c r="AW179" s="798"/>
      <c r="AX179" s="798"/>
      <c r="AY179" s="798"/>
      <c r="AZ179" s="798"/>
      <c r="BA179" s="798"/>
      <c r="BB179" s="798"/>
      <c r="BC179" s="798"/>
      <c r="BD179" s="798"/>
      <c r="BE179" s="798"/>
      <c r="BF179" s="798"/>
      <c r="BG179" s="798"/>
      <c r="BH179" s="798"/>
      <c r="BI179" s="713" t="str">
        <f>IF(作業３!F64=0,"",作業３!F64)</f>
        <v/>
      </c>
      <c r="BJ179" s="713"/>
      <c r="BK179" s="713"/>
      <c r="BL179" s="713"/>
      <c r="BM179" s="713"/>
      <c r="BN179" s="713"/>
      <c r="BO179" s="713"/>
      <c r="BP179" s="713"/>
      <c r="BQ179" s="713"/>
      <c r="BR179" s="713"/>
      <c r="BS179" s="713"/>
      <c r="BT179" s="713"/>
      <c r="BU179" s="713"/>
      <c r="BV179" s="713"/>
      <c r="BW179" s="713"/>
      <c r="BX179" s="713"/>
      <c r="BY179" s="713"/>
      <c r="BZ179" s="713"/>
      <c r="CA179" s="823"/>
      <c r="CB179" s="823"/>
      <c r="CC179" s="823"/>
      <c r="CD179" s="823"/>
      <c r="CE179" s="823"/>
      <c r="CF179" s="823"/>
      <c r="CG179" s="823"/>
      <c r="CH179" s="823"/>
      <c r="CI179" s="823"/>
      <c r="CJ179" s="823"/>
      <c r="CK179" s="823"/>
      <c r="CL179" s="823"/>
      <c r="CM179" s="823"/>
      <c r="CN179" s="823"/>
      <c r="CO179" s="823"/>
      <c r="CP179" s="823"/>
      <c r="CQ179" s="823"/>
      <c r="CR179" s="824"/>
      <c r="CS179">
        <f t="shared" si="3"/>
        <v>0</v>
      </c>
    </row>
    <row r="180" spans="5:101" ht="32.1" customHeight="1">
      <c r="E180" s="709"/>
      <c r="F180" s="693"/>
      <c r="G180" s="694"/>
      <c r="H180" s="831" t="s">
        <v>139</v>
      </c>
      <c r="I180" s="832"/>
      <c r="J180" s="832"/>
      <c r="K180" s="832"/>
      <c r="L180" s="832"/>
      <c r="M180" s="832"/>
      <c r="N180" s="832"/>
      <c r="O180" s="832"/>
      <c r="P180" s="832"/>
      <c r="Q180" s="832"/>
      <c r="R180" s="832"/>
      <c r="S180" s="832"/>
      <c r="T180" s="832"/>
      <c r="U180" s="832"/>
      <c r="V180" s="832"/>
      <c r="W180" s="832"/>
      <c r="X180" s="833"/>
      <c r="Y180" s="713" t="str">
        <f t="shared" si="4"/>
        <v/>
      </c>
      <c r="Z180" s="713"/>
      <c r="AA180" s="713"/>
      <c r="AB180" s="713"/>
      <c r="AC180" s="713"/>
      <c r="AD180" s="713"/>
      <c r="AE180" s="713"/>
      <c r="AF180" s="713"/>
      <c r="AG180" s="713"/>
      <c r="AH180" s="713"/>
      <c r="AI180" s="713"/>
      <c r="AJ180" s="713"/>
      <c r="AK180" s="713"/>
      <c r="AL180" s="713"/>
      <c r="AM180" s="713"/>
      <c r="AN180" s="713"/>
      <c r="AO180" s="713"/>
      <c r="AP180" s="713"/>
      <c r="AQ180" s="798"/>
      <c r="AR180" s="798"/>
      <c r="AS180" s="798"/>
      <c r="AT180" s="798"/>
      <c r="AU180" s="798"/>
      <c r="AV180" s="798"/>
      <c r="AW180" s="798"/>
      <c r="AX180" s="798"/>
      <c r="AY180" s="798"/>
      <c r="AZ180" s="798"/>
      <c r="BA180" s="798"/>
      <c r="BB180" s="798"/>
      <c r="BC180" s="798"/>
      <c r="BD180" s="798"/>
      <c r="BE180" s="798"/>
      <c r="BF180" s="798"/>
      <c r="BG180" s="798"/>
      <c r="BH180" s="798"/>
      <c r="BI180" s="713" t="str">
        <f>IF(作業３!F65=0,"",作業３!F65)</f>
        <v/>
      </c>
      <c r="BJ180" s="713"/>
      <c r="BK180" s="713"/>
      <c r="BL180" s="713"/>
      <c r="BM180" s="713"/>
      <c r="BN180" s="713"/>
      <c r="BO180" s="713"/>
      <c r="BP180" s="713"/>
      <c r="BQ180" s="713"/>
      <c r="BR180" s="713"/>
      <c r="BS180" s="713"/>
      <c r="BT180" s="713"/>
      <c r="BU180" s="713"/>
      <c r="BV180" s="713"/>
      <c r="BW180" s="713"/>
      <c r="BX180" s="713"/>
      <c r="BY180" s="713"/>
      <c r="BZ180" s="713"/>
      <c r="CA180" s="823"/>
      <c r="CB180" s="823"/>
      <c r="CC180" s="823"/>
      <c r="CD180" s="823"/>
      <c r="CE180" s="823"/>
      <c r="CF180" s="823"/>
      <c r="CG180" s="823"/>
      <c r="CH180" s="823"/>
      <c r="CI180" s="823"/>
      <c r="CJ180" s="823"/>
      <c r="CK180" s="823"/>
      <c r="CL180" s="823"/>
      <c r="CM180" s="823"/>
      <c r="CN180" s="823"/>
      <c r="CO180" s="823"/>
      <c r="CP180" s="823"/>
      <c r="CQ180" s="823"/>
      <c r="CR180" s="824"/>
      <c r="CS180">
        <f t="shared" si="3"/>
        <v>0</v>
      </c>
    </row>
    <row r="181" spans="5:101" ht="32.1" customHeight="1" thickBot="1">
      <c r="E181" s="710"/>
      <c r="F181" s="711"/>
      <c r="G181" s="712"/>
      <c r="H181" s="834" t="s">
        <v>140</v>
      </c>
      <c r="I181" s="835"/>
      <c r="J181" s="835"/>
      <c r="K181" s="835"/>
      <c r="L181" s="835"/>
      <c r="M181" s="835"/>
      <c r="N181" s="835"/>
      <c r="O181" s="835"/>
      <c r="P181" s="835"/>
      <c r="Q181" s="835"/>
      <c r="R181" s="835"/>
      <c r="S181" s="835"/>
      <c r="T181" s="835"/>
      <c r="U181" s="835"/>
      <c r="V181" s="835"/>
      <c r="W181" s="835"/>
      <c r="X181" s="836"/>
      <c r="Y181" s="827" t="str">
        <f t="shared" si="4"/>
        <v/>
      </c>
      <c r="Z181" s="827"/>
      <c r="AA181" s="827"/>
      <c r="AB181" s="827"/>
      <c r="AC181" s="827"/>
      <c r="AD181" s="827"/>
      <c r="AE181" s="827"/>
      <c r="AF181" s="827"/>
      <c r="AG181" s="827"/>
      <c r="AH181" s="827"/>
      <c r="AI181" s="827"/>
      <c r="AJ181" s="827"/>
      <c r="AK181" s="827"/>
      <c r="AL181" s="827"/>
      <c r="AM181" s="827"/>
      <c r="AN181" s="827"/>
      <c r="AO181" s="827"/>
      <c r="AP181" s="827"/>
      <c r="AQ181" s="826"/>
      <c r="AR181" s="826"/>
      <c r="AS181" s="826"/>
      <c r="AT181" s="826"/>
      <c r="AU181" s="826"/>
      <c r="AV181" s="826"/>
      <c r="AW181" s="826"/>
      <c r="AX181" s="826"/>
      <c r="AY181" s="826"/>
      <c r="AZ181" s="826"/>
      <c r="BA181" s="826"/>
      <c r="BB181" s="826"/>
      <c r="BC181" s="826"/>
      <c r="BD181" s="826"/>
      <c r="BE181" s="826"/>
      <c r="BF181" s="826"/>
      <c r="BG181" s="826"/>
      <c r="BH181" s="826"/>
      <c r="BI181" s="827" t="str">
        <f>IF(作業３!F66=0,"",作業３!F66)</f>
        <v/>
      </c>
      <c r="BJ181" s="827"/>
      <c r="BK181" s="827"/>
      <c r="BL181" s="827"/>
      <c r="BM181" s="827"/>
      <c r="BN181" s="827"/>
      <c r="BO181" s="827"/>
      <c r="BP181" s="827"/>
      <c r="BQ181" s="827"/>
      <c r="BR181" s="827"/>
      <c r="BS181" s="827"/>
      <c r="BT181" s="827"/>
      <c r="BU181" s="827"/>
      <c r="BV181" s="827"/>
      <c r="BW181" s="827"/>
      <c r="BX181" s="827"/>
      <c r="BY181" s="827"/>
      <c r="BZ181" s="827"/>
      <c r="CA181" s="828"/>
      <c r="CB181" s="828"/>
      <c r="CC181" s="828"/>
      <c r="CD181" s="828"/>
      <c r="CE181" s="828"/>
      <c r="CF181" s="828"/>
      <c r="CG181" s="828"/>
      <c r="CH181" s="828"/>
      <c r="CI181" s="828"/>
      <c r="CJ181" s="828"/>
      <c r="CK181" s="828"/>
      <c r="CL181" s="828"/>
      <c r="CM181" s="828"/>
      <c r="CN181" s="828"/>
      <c r="CO181" s="828"/>
      <c r="CP181" s="828"/>
      <c r="CQ181" s="828"/>
      <c r="CR181" s="829"/>
    </row>
    <row r="182" spans="5:101" ht="35.1" customHeight="1" thickBot="1">
      <c r="E182" s="686" t="s">
        <v>92</v>
      </c>
      <c r="F182" s="687"/>
      <c r="G182" s="687"/>
      <c r="H182" s="687"/>
      <c r="I182" s="687"/>
      <c r="J182" s="687"/>
      <c r="K182" s="687"/>
      <c r="L182" s="687"/>
      <c r="M182" s="687"/>
      <c r="N182" s="687"/>
      <c r="O182" s="687"/>
      <c r="P182" s="687"/>
      <c r="Q182" s="687"/>
      <c r="R182" s="687"/>
      <c r="S182" s="687"/>
      <c r="T182" s="687"/>
      <c r="U182" s="687"/>
      <c r="V182" s="687"/>
      <c r="W182" s="687"/>
      <c r="X182" s="688"/>
      <c r="Y182" s="796" t="str">
        <f t="shared" si="4"/>
        <v/>
      </c>
      <c r="Z182" s="796"/>
      <c r="AA182" s="796"/>
      <c r="AB182" s="796"/>
      <c r="AC182" s="796"/>
      <c r="AD182" s="796"/>
      <c r="AE182" s="796"/>
      <c r="AF182" s="796"/>
      <c r="AG182" s="796"/>
      <c r="AH182" s="796"/>
      <c r="AI182" s="796"/>
      <c r="AJ182" s="796"/>
      <c r="AK182" s="796"/>
      <c r="AL182" s="796"/>
      <c r="AM182" s="796"/>
      <c r="AN182" s="796"/>
      <c r="AO182" s="796"/>
      <c r="AP182" s="796"/>
      <c r="AQ182" s="801"/>
      <c r="AR182" s="801"/>
      <c r="AS182" s="801"/>
      <c r="AT182" s="801"/>
      <c r="AU182" s="801"/>
      <c r="AV182" s="801"/>
      <c r="AW182" s="801"/>
      <c r="AX182" s="801"/>
      <c r="AY182" s="801"/>
      <c r="AZ182" s="801"/>
      <c r="BA182" s="801"/>
      <c r="BB182" s="801"/>
      <c r="BC182" s="801"/>
      <c r="BD182" s="801"/>
      <c r="BE182" s="801"/>
      <c r="BF182" s="801"/>
      <c r="BG182" s="801"/>
      <c r="BH182" s="801"/>
      <c r="BI182" s="796" t="str">
        <f>IF(作業３!F67=0,"",作業３!F67)</f>
        <v/>
      </c>
      <c r="BJ182" s="796"/>
      <c r="BK182" s="796"/>
      <c r="BL182" s="796"/>
      <c r="BM182" s="796"/>
      <c r="BN182" s="796"/>
      <c r="BO182" s="796"/>
      <c r="BP182" s="796"/>
      <c r="BQ182" s="796"/>
      <c r="BR182" s="796"/>
      <c r="BS182" s="796"/>
      <c r="BT182" s="796"/>
      <c r="BU182" s="796"/>
      <c r="BV182" s="796"/>
      <c r="BW182" s="796"/>
      <c r="BX182" s="796"/>
      <c r="BY182" s="796"/>
      <c r="BZ182" s="796"/>
      <c r="CA182" s="785"/>
      <c r="CB182" s="785"/>
      <c r="CC182" s="785"/>
      <c r="CD182" s="785"/>
      <c r="CE182" s="785"/>
      <c r="CF182" s="785"/>
      <c r="CG182" s="785"/>
      <c r="CH182" s="785"/>
      <c r="CI182" s="785"/>
      <c r="CJ182" s="785"/>
      <c r="CK182" s="785"/>
      <c r="CL182" s="785"/>
      <c r="CM182" s="785"/>
      <c r="CN182" s="785"/>
      <c r="CO182" s="785"/>
      <c r="CP182" s="785"/>
      <c r="CQ182" s="785"/>
      <c r="CR182" s="786"/>
      <c r="CS182">
        <f>IF(BI182="",0,BI182)</f>
        <v>0</v>
      </c>
    </row>
    <row r="183" spans="5:101" ht="35.1" customHeight="1" thickBot="1">
      <c r="E183" s="686" t="s">
        <v>93</v>
      </c>
      <c r="F183" s="687"/>
      <c r="G183" s="687"/>
      <c r="H183" s="687"/>
      <c r="I183" s="687"/>
      <c r="J183" s="687"/>
      <c r="K183" s="687"/>
      <c r="L183" s="687"/>
      <c r="M183" s="687"/>
      <c r="N183" s="687"/>
      <c r="O183" s="687"/>
      <c r="P183" s="687"/>
      <c r="Q183" s="687"/>
      <c r="R183" s="687"/>
      <c r="S183" s="687"/>
      <c r="T183" s="687"/>
      <c r="U183" s="687"/>
      <c r="V183" s="687"/>
      <c r="W183" s="687"/>
      <c r="X183" s="688"/>
      <c r="Y183" s="796" t="str">
        <f t="shared" si="4"/>
        <v/>
      </c>
      <c r="Z183" s="796"/>
      <c r="AA183" s="796"/>
      <c r="AB183" s="796"/>
      <c r="AC183" s="796"/>
      <c r="AD183" s="796"/>
      <c r="AE183" s="796"/>
      <c r="AF183" s="796"/>
      <c r="AG183" s="796"/>
      <c r="AH183" s="796"/>
      <c r="AI183" s="796"/>
      <c r="AJ183" s="796"/>
      <c r="AK183" s="796"/>
      <c r="AL183" s="796"/>
      <c r="AM183" s="796"/>
      <c r="AN183" s="796"/>
      <c r="AO183" s="796"/>
      <c r="AP183" s="796"/>
      <c r="AQ183" s="801"/>
      <c r="AR183" s="801"/>
      <c r="AS183" s="801"/>
      <c r="AT183" s="801"/>
      <c r="AU183" s="801"/>
      <c r="AV183" s="801"/>
      <c r="AW183" s="801"/>
      <c r="AX183" s="801"/>
      <c r="AY183" s="801"/>
      <c r="AZ183" s="801"/>
      <c r="BA183" s="801"/>
      <c r="BB183" s="801"/>
      <c r="BC183" s="801"/>
      <c r="BD183" s="801"/>
      <c r="BE183" s="801"/>
      <c r="BF183" s="801"/>
      <c r="BG183" s="801"/>
      <c r="BH183" s="801"/>
      <c r="BI183" s="796" t="str">
        <f>IF(作業３!F68=0,"",作業３!F68)</f>
        <v/>
      </c>
      <c r="BJ183" s="796"/>
      <c r="BK183" s="796"/>
      <c r="BL183" s="796"/>
      <c r="BM183" s="796"/>
      <c r="BN183" s="796"/>
      <c r="BO183" s="796"/>
      <c r="BP183" s="796"/>
      <c r="BQ183" s="796"/>
      <c r="BR183" s="796"/>
      <c r="BS183" s="796"/>
      <c r="BT183" s="796"/>
      <c r="BU183" s="796"/>
      <c r="BV183" s="796"/>
      <c r="BW183" s="796"/>
      <c r="BX183" s="796"/>
      <c r="BY183" s="796"/>
      <c r="BZ183" s="796"/>
      <c r="CA183" s="785"/>
      <c r="CB183" s="785"/>
      <c r="CC183" s="785"/>
      <c r="CD183" s="785"/>
      <c r="CE183" s="785"/>
      <c r="CF183" s="785"/>
      <c r="CG183" s="785"/>
      <c r="CH183" s="785"/>
      <c r="CI183" s="785"/>
      <c r="CJ183" s="785"/>
      <c r="CK183" s="785"/>
      <c r="CL183" s="785"/>
      <c r="CM183" s="785"/>
      <c r="CN183" s="785"/>
      <c r="CO183" s="785"/>
      <c r="CP183" s="785"/>
      <c r="CQ183" s="785"/>
      <c r="CR183" s="786"/>
      <c r="CS183">
        <f>IF(BI183="",0,BI183)</f>
        <v>0</v>
      </c>
    </row>
    <row r="184" spans="5:101" ht="35.1" customHeight="1" thickBot="1">
      <c r="E184" s="686" t="s">
        <v>94</v>
      </c>
      <c r="F184" s="687"/>
      <c r="G184" s="687"/>
      <c r="H184" s="687"/>
      <c r="I184" s="687"/>
      <c r="J184" s="687"/>
      <c r="K184" s="687"/>
      <c r="L184" s="687"/>
      <c r="M184" s="687"/>
      <c r="N184" s="687"/>
      <c r="O184" s="687"/>
      <c r="P184" s="687"/>
      <c r="Q184" s="687"/>
      <c r="R184" s="687"/>
      <c r="S184" s="687"/>
      <c r="T184" s="687"/>
      <c r="U184" s="687"/>
      <c r="V184" s="687"/>
      <c r="W184" s="687"/>
      <c r="X184" s="688"/>
      <c r="Y184" s="796" t="str">
        <f t="shared" si="4"/>
        <v/>
      </c>
      <c r="Z184" s="796"/>
      <c r="AA184" s="796"/>
      <c r="AB184" s="796"/>
      <c r="AC184" s="796"/>
      <c r="AD184" s="796"/>
      <c r="AE184" s="796"/>
      <c r="AF184" s="796"/>
      <c r="AG184" s="796"/>
      <c r="AH184" s="796"/>
      <c r="AI184" s="796"/>
      <c r="AJ184" s="796"/>
      <c r="AK184" s="796"/>
      <c r="AL184" s="796"/>
      <c r="AM184" s="796"/>
      <c r="AN184" s="796"/>
      <c r="AO184" s="796"/>
      <c r="AP184" s="796"/>
      <c r="AQ184" s="801"/>
      <c r="AR184" s="801"/>
      <c r="AS184" s="801"/>
      <c r="AT184" s="801"/>
      <c r="AU184" s="801"/>
      <c r="AV184" s="801"/>
      <c r="AW184" s="801"/>
      <c r="AX184" s="801"/>
      <c r="AY184" s="801"/>
      <c r="AZ184" s="801"/>
      <c r="BA184" s="801"/>
      <c r="BB184" s="801"/>
      <c r="BC184" s="801"/>
      <c r="BD184" s="801"/>
      <c r="BE184" s="801"/>
      <c r="BF184" s="801"/>
      <c r="BG184" s="801"/>
      <c r="BH184" s="801"/>
      <c r="BI184" s="796" t="str">
        <f>IF(作業３!F69=0,"",作業３!F69)</f>
        <v/>
      </c>
      <c r="BJ184" s="796"/>
      <c r="BK184" s="796"/>
      <c r="BL184" s="796"/>
      <c r="BM184" s="796"/>
      <c r="BN184" s="796"/>
      <c r="BO184" s="796"/>
      <c r="BP184" s="796"/>
      <c r="BQ184" s="796"/>
      <c r="BR184" s="796"/>
      <c r="BS184" s="796"/>
      <c r="BT184" s="796"/>
      <c r="BU184" s="796"/>
      <c r="BV184" s="796"/>
      <c r="BW184" s="796"/>
      <c r="BX184" s="796"/>
      <c r="BY184" s="796"/>
      <c r="BZ184" s="796"/>
      <c r="CA184" s="785"/>
      <c r="CB184" s="785"/>
      <c r="CC184" s="785"/>
      <c r="CD184" s="785"/>
      <c r="CE184" s="785"/>
      <c r="CF184" s="785"/>
      <c r="CG184" s="785"/>
      <c r="CH184" s="785"/>
      <c r="CI184" s="785"/>
      <c r="CJ184" s="785"/>
      <c r="CK184" s="785"/>
      <c r="CL184" s="785"/>
      <c r="CM184" s="785"/>
      <c r="CN184" s="785"/>
      <c r="CO184" s="785"/>
      <c r="CP184" s="785"/>
      <c r="CQ184" s="785"/>
      <c r="CR184" s="786"/>
      <c r="CS184">
        <f>IF(BI184="",0,BI184)</f>
        <v>0</v>
      </c>
    </row>
    <row r="185" spans="5:101" ht="39.950000000000003" customHeight="1">
      <c r="E185" s="677" t="s">
        <v>95</v>
      </c>
      <c r="F185" s="678"/>
      <c r="G185" s="678"/>
      <c r="H185" s="678"/>
      <c r="I185" s="678"/>
      <c r="J185" s="678"/>
      <c r="K185" s="678"/>
      <c r="L185" s="678"/>
      <c r="M185" s="678"/>
      <c r="N185" s="678"/>
      <c r="O185" s="678"/>
      <c r="P185" s="678"/>
      <c r="Q185" s="678"/>
      <c r="R185" s="678"/>
      <c r="S185" s="678"/>
      <c r="T185" s="678"/>
      <c r="U185" s="678"/>
      <c r="V185" s="678"/>
      <c r="W185" s="678"/>
      <c r="X185" s="679"/>
      <c r="Y185" s="800" t="str">
        <f>IF(CT185=TRUE,"",SUM(Y186:Y189))</f>
        <v/>
      </c>
      <c r="Z185" s="800"/>
      <c r="AA185" s="800"/>
      <c r="AB185" s="800"/>
      <c r="AC185" s="800"/>
      <c r="AD185" s="800"/>
      <c r="AE185" s="800"/>
      <c r="AF185" s="800"/>
      <c r="AG185" s="800"/>
      <c r="AH185" s="800"/>
      <c r="AI185" s="800"/>
      <c r="AJ185" s="800"/>
      <c r="AK185" s="800"/>
      <c r="AL185" s="800"/>
      <c r="AM185" s="800"/>
      <c r="AN185" s="800"/>
      <c r="AO185" s="800"/>
      <c r="AP185" s="800"/>
      <c r="AQ185" s="799" t="str">
        <f>IF(CU185=TRUE,"",SUM(AQ186:AQ189))</f>
        <v/>
      </c>
      <c r="AR185" s="799"/>
      <c r="AS185" s="799"/>
      <c r="AT185" s="799"/>
      <c r="AU185" s="799"/>
      <c r="AV185" s="799"/>
      <c r="AW185" s="799"/>
      <c r="AX185" s="799"/>
      <c r="AY185" s="799"/>
      <c r="AZ185" s="799"/>
      <c r="BA185" s="799"/>
      <c r="BB185" s="799"/>
      <c r="BC185" s="799"/>
      <c r="BD185" s="799"/>
      <c r="BE185" s="799"/>
      <c r="BF185" s="799"/>
      <c r="BG185" s="799"/>
      <c r="BH185" s="799"/>
      <c r="BI185" s="800" t="str">
        <f>IF(CV185=TRUE,"",SUM(BI186:BI189))</f>
        <v/>
      </c>
      <c r="BJ185" s="800"/>
      <c r="BK185" s="800"/>
      <c r="BL185" s="800"/>
      <c r="BM185" s="800"/>
      <c r="BN185" s="800"/>
      <c r="BO185" s="800"/>
      <c r="BP185" s="800"/>
      <c r="BQ185" s="800"/>
      <c r="BR185" s="800"/>
      <c r="BS185" s="800"/>
      <c r="BT185" s="800"/>
      <c r="BU185" s="800"/>
      <c r="BV185" s="800"/>
      <c r="BW185" s="800"/>
      <c r="BX185" s="800"/>
      <c r="BY185" s="800"/>
      <c r="BZ185" s="800"/>
      <c r="CA185" s="819" t="str">
        <f>IF(CW185=TRUE,"",SUM(CA186:CA189))</f>
        <v/>
      </c>
      <c r="CB185" s="819"/>
      <c r="CC185" s="819"/>
      <c r="CD185" s="819"/>
      <c r="CE185" s="819"/>
      <c r="CF185" s="819"/>
      <c r="CG185" s="819"/>
      <c r="CH185" s="819"/>
      <c r="CI185" s="819"/>
      <c r="CJ185" s="819"/>
      <c r="CK185" s="819"/>
      <c r="CL185" s="819"/>
      <c r="CM185" s="819"/>
      <c r="CN185" s="819"/>
      <c r="CO185" s="819"/>
      <c r="CP185" s="819"/>
      <c r="CQ185" s="819"/>
      <c r="CR185" s="820"/>
      <c r="CT185" t="b">
        <f>AND(Y186="",Y187="",Y188="",Y189="")</f>
        <v>1</v>
      </c>
      <c r="CU185" t="b">
        <f>AND(AQ186="",AQ187="",AQ188="",AQ189="")</f>
        <v>1</v>
      </c>
      <c r="CV185" t="b">
        <f>AND(BI186="",BI187="",BI188="",BI189="")</f>
        <v>1</v>
      </c>
      <c r="CW185" t="b">
        <f>AND(CA186="",CA187="",CA188="",CA189="")</f>
        <v>1</v>
      </c>
    </row>
    <row r="186" spans="5:101" ht="32.1" customHeight="1">
      <c r="E186" s="708" t="s">
        <v>133</v>
      </c>
      <c r="F186" s="690"/>
      <c r="G186" s="691"/>
      <c r="H186" s="698" t="s">
        <v>141</v>
      </c>
      <c r="I186" s="699"/>
      <c r="J186" s="699"/>
      <c r="K186" s="699"/>
      <c r="L186" s="699"/>
      <c r="M186" s="699"/>
      <c r="N186" s="699"/>
      <c r="O186" s="699"/>
      <c r="P186" s="699"/>
      <c r="Q186" s="699"/>
      <c r="R186" s="699"/>
      <c r="S186" s="699"/>
      <c r="T186" s="699"/>
      <c r="U186" s="699"/>
      <c r="V186" s="699"/>
      <c r="W186" s="699"/>
      <c r="X186" s="700"/>
      <c r="Y186" s="707" t="str">
        <f>BI186</f>
        <v/>
      </c>
      <c r="Z186" s="707"/>
      <c r="AA186" s="707"/>
      <c r="AB186" s="707"/>
      <c r="AC186" s="707"/>
      <c r="AD186" s="707"/>
      <c r="AE186" s="707"/>
      <c r="AF186" s="707"/>
      <c r="AG186" s="707"/>
      <c r="AH186" s="707"/>
      <c r="AI186" s="707"/>
      <c r="AJ186" s="707"/>
      <c r="AK186" s="707"/>
      <c r="AL186" s="707"/>
      <c r="AM186" s="707"/>
      <c r="AN186" s="707"/>
      <c r="AO186" s="707"/>
      <c r="AP186" s="707"/>
      <c r="AQ186" s="793"/>
      <c r="AR186" s="793"/>
      <c r="AS186" s="793"/>
      <c r="AT186" s="793"/>
      <c r="AU186" s="793"/>
      <c r="AV186" s="793"/>
      <c r="AW186" s="793"/>
      <c r="AX186" s="793"/>
      <c r="AY186" s="793"/>
      <c r="AZ186" s="793"/>
      <c r="BA186" s="793"/>
      <c r="BB186" s="793"/>
      <c r="BC186" s="793"/>
      <c r="BD186" s="793"/>
      <c r="BE186" s="793"/>
      <c r="BF186" s="793"/>
      <c r="BG186" s="793"/>
      <c r="BH186" s="793"/>
      <c r="BI186" s="707" t="str">
        <f>IF(作業３!F71=0,"",作業３!F71)</f>
        <v/>
      </c>
      <c r="BJ186" s="707"/>
      <c r="BK186" s="707"/>
      <c r="BL186" s="707"/>
      <c r="BM186" s="707"/>
      <c r="BN186" s="707"/>
      <c r="BO186" s="707"/>
      <c r="BP186" s="707"/>
      <c r="BQ186" s="707"/>
      <c r="BR186" s="707"/>
      <c r="BS186" s="707"/>
      <c r="BT186" s="707"/>
      <c r="BU186" s="707"/>
      <c r="BV186" s="707"/>
      <c r="BW186" s="707"/>
      <c r="BX186" s="707"/>
      <c r="BY186" s="707"/>
      <c r="BZ186" s="707"/>
      <c r="CA186" s="811"/>
      <c r="CB186" s="811"/>
      <c r="CC186" s="811"/>
      <c r="CD186" s="811"/>
      <c r="CE186" s="811"/>
      <c r="CF186" s="811"/>
      <c r="CG186" s="811"/>
      <c r="CH186" s="811"/>
      <c r="CI186" s="811"/>
      <c r="CJ186" s="811"/>
      <c r="CK186" s="811"/>
      <c r="CL186" s="811"/>
      <c r="CM186" s="811"/>
      <c r="CN186" s="811"/>
      <c r="CO186" s="811"/>
      <c r="CP186" s="811"/>
      <c r="CQ186" s="811"/>
      <c r="CR186" s="812"/>
      <c r="CS186">
        <f>IF(BI186="",0,BI186)</f>
        <v>0</v>
      </c>
    </row>
    <row r="187" spans="5:101" ht="32.1" customHeight="1">
      <c r="E187" s="709"/>
      <c r="F187" s="693"/>
      <c r="G187" s="694"/>
      <c r="H187" s="701" t="s">
        <v>142</v>
      </c>
      <c r="I187" s="702"/>
      <c r="J187" s="702"/>
      <c r="K187" s="702"/>
      <c r="L187" s="702"/>
      <c r="M187" s="702"/>
      <c r="N187" s="702"/>
      <c r="O187" s="702"/>
      <c r="P187" s="702"/>
      <c r="Q187" s="702"/>
      <c r="R187" s="702"/>
      <c r="S187" s="702"/>
      <c r="T187" s="702"/>
      <c r="U187" s="702"/>
      <c r="V187" s="702"/>
      <c r="W187" s="702"/>
      <c r="X187" s="703"/>
      <c r="Y187" s="813" t="str">
        <f>BI187</f>
        <v/>
      </c>
      <c r="Z187" s="813"/>
      <c r="AA187" s="813"/>
      <c r="AB187" s="813"/>
      <c r="AC187" s="813"/>
      <c r="AD187" s="813"/>
      <c r="AE187" s="813"/>
      <c r="AF187" s="813"/>
      <c r="AG187" s="813"/>
      <c r="AH187" s="813"/>
      <c r="AI187" s="813"/>
      <c r="AJ187" s="813"/>
      <c r="AK187" s="813"/>
      <c r="AL187" s="813"/>
      <c r="AM187" s="813"/>
      <c r="AN187" s="813"/>
      <c r="AO187" s="813"/>
      <c r="AP187" s="813"/>
      <c r="AQ187" s="814"/>
      <c r="AR187" s="814"/>
      <c r="AS187" s="814"/>
      <c r="AT187" s="814"/>
      <c r="AU187" s="814"/>
      <c r="AV187" s="814"/>
      <c r="AW187" s="814"/>
      <c r="AX187" s="814"/>
      <c r="AY187" s="814"/>
      <c r="AZ187" s="814"/>
      <c r="BA187" s="814"/>
      <c r="BB187" s="814"/>
      <c r="BC187" s="814"/>
      <c r="BD187" s="814"/>
      <c r="BE187" s="814"/>
      <c r="BF187" s="814"/>
      <c r="BG187" s="814"/>
      <c r="BH187" s="814"/>
      <c r="BI187" s="813" t="str">
        <f>IF(作業３!F72=0,"",作業３!F72)</f>
        <v/>
      </c>
      <c r="BJ187" s="813"/>
      <c r="BK187" s="813"/>
      <c r="BL187" s="813"/>
      <c r="BM187" s="813"/>
      <c r="BN187" s="813"/>
      <c r="BO187" s="813"/>
      <c r="BP187" s="813"/>
      <c r="BQ187" s="813"/>
      <c r="BR187" s="813"/>
      <c r="BS187" s="813"/>
      <c r="BT187" s="813"/>
      <c r="BU187" s="813"/>
      <c r="BV187" s="813"/>
      <c r="BW187" s="813"/>
      <c r="BX187" s="813"/>
      <c r="BY187" s="813"/>
      <c r="BZ187" s="813"/>
      <c r="CA187" s="815"/>
      <c r="CB187" s="815"/>
      <c r="CC187" s="815"/>
      <c r="CD187" s="815"/>
      <c r="CE187" s="815"/>
      <c r="CF187" s="815"/>
      <c r="CG187" s="815"/>
      <c r="CH187" s="815"/>
      <c r="CI187" s="815"/>
      <c r="CJ187" s="815"/>
      <c r="CK187" s="815"/>
      <c r="CL187" s="815"/>
      <c r="CM187" s="815"/>
      <c r="CN187" s="815"/>
      <c r="CO187" s="815"/>
      <c r="CP187" s="815"/>
      <c r="CQ187" s="815"/>
      <c r="CR187" s="816"/>
      <c r="CS187">
        <f>IF(BI187="",0,BI187)</f>
        <v>0</v>
      </c>
    </row>
    <row r="188" spans="5:101" ht="32.1" customHeight="1">
      <c r="E188" s="709"/>
      <c r="F188" s="693"/>
      <c r="G188" s="694"/>
      <c r="H188" s="701" t="s">
        <v>143</v>
      </c>
      <c r="I188" s="702"/>
      <c r="J188" s="702"/>
      <c r="K188" s="702"/>
      <c r="L188" s="702"/>
      <c r="M188" s="702"/>
      <c r="N188" s="702"/>
      <c r="O188" s="702"/>
      <c r="P188" s="702"/>
      <c r="Q188" s="702"/>
      <c r="R188" s="702"/>
      <c r="S188" s="702"/>
      <c r="T188" s="702"/>
      <c r="U188" s="702"/>
      <c r="V188" s="702"/>
      <c r="W188" s="702"/>
      <c r="X188" s="703"/>
      <c r="Y188" s="813" t="str">
        <f>BI188</f>
        <v/>
      </c>
      <c r="Z188" s="813"/>
      <c r="AA188" s="813"/>
      <c r="AB188" s="813"/>
      <c r="AC188" s="813"/>
      <c r="AD188" s="813"/>
      <c r="AE188" s="813"/>
      <c r="AF188" s="813"/>
      <c r="AG188" s="813"/>
      <c r="AH188" s="813"/>
      <c r="AI188" s="813"/>
      <c r="AJ188" s="813"/>
      <c r="AK188" s="813"/>
      <c r="AL188" s="813"/>
      <c r="AM188" s="813"/>
      <c r="AN188" s="813"/>
      <c r="AO188" s="813"/>
      <c r="AP188" s="813"/>
      <c r="AQ188" s="814"/>
      <c r="AR188" s="814"/>
      <c r="AS188" s="814"/>
      <c r="AT188" s="814"/>
      <c r="AU188" s="814"/>
      <c r="AV188" s="814"/>
      <c r="AW188" s="814"/>
      <c r="AX188" s="814"/>
      <c r="AY188" s="814"/>
      <c r="AZ188" s="814"/>
      <c r="BA188" s="814"/>
      <c r="BB188" s="814"/>
      <c r="BC188" s="814"/>
      <c r="BD188" s="814"/>
      <c r="BE188" s="814"/>
      <c r="BF188" s="814"/>
      <c r="BG188" s="814"/>
      <c r="BH188" s="814"/>
      <c r="BI188" s="813" t="str">
        <f>IF(作業３!F73=0,"",作業３!F73)</f>
        <v/>
      </c>
      <c r="BJ188" s="813"/>
      <c r="BK188" s="813"/>
      <c r="BL188" s="813"/>
      <c r="BM188" s="813"/>
      <c r="BN188" s="813"/>
      <c r="BO188" s="813"/>
      <c r="BP188" s="813"/>
      <c r="BQ188" s="813"/>
      <c r="BR188" s="813"/>
      <c r="BS188" s="813"/>
      <c r="BT188" s="813"/>
      <c r="BU188" s="813"/>
      <c r="BV188" s="813"/>
      <c r="BW188" s="813"/>
      <c r="BX188" s="813"/>
      <c r="BY188" s="813"/>
      <c r="BZ188" s="813"/>
      <c r="CA188" s="815"/>
      <c r="CB188" s="815"/>
      <c r="CC188" s="815"/>
      <c r="CD188" s="815"/>
      <c r="CE188" s="815"/>
      <c r="CF188" s="815"/>
      <c r="CG188" s="815"/>
      <c r="CH188" s="815"/>
      <c r="CI188" s="815"/>
      <c r="CJ188" s="815"/>
      <c r="CK188" s="815"/>
      <c r="CL188" s="815"/>
      <c r="CM188" s="815"/>
      <c r="CN188" s="815"/>
      <c r="CO188" s="815"/>
      <c r="CP188" s="815"/>
      <c r="CQ188" s="815"/>
      <c r="CR188" s="816"/>
      <c r="CS188">
        <f>IF(BI188="",0,BI188)</f>
        <v>0</v>
      </c>
    </row>
    <row r="189" spans="5:101" ht="32.1" customHeight="1" thickBot="1">
      <c r="E189" s="710"/>
      <c r="F189" s="711"/>
      <c r="G189" s="712"/>
      <c r="H189" s="674" t="s">
        <v>144</v>
      </c>
      <c r="I189" s="675"/>
      <c r="J189" s="675"/>
      <c r="K189" s="675"/>
      <c r="L189" s="675"/>
      <c r="M189" s="675"/>
      <c r="N189" s="675"/>
      <c r="O189" s="675"/>
      <c r="P189" s="675"/>
      <c r="Q189" s="675"/>
      <c r="R189" s="675"/>
      <c r="S189" s="675"/>
      <c r="T189" s="675"/>
      <c r="U189" s="675"/>
      <c r="V189" s="675"/>
      <c r="W189" s="675"/>
      <c r="X189" s="676"/>
      <c r="Y189" s="794" t="str">
        <f>BI189</f>
        <v/>
      </c>
      <c r="Z189" s="794"/>
      <c r="AA189" s="794"/>
      <c r="AB189" s="794"/>
      <c r="AC189" s="794"/>
      <c r="AD189" s="794"/>
      <c r="AE189" s="794"/>
      <c r="AF189" s="794"/>
      <c r="AG189" s="794"/>
      <c r="AH189" s="794"/>
      <c r="AI189" s="794"/>
      <c r="AJ189" s="794"/>
      <c r="AK189" s="794"/>
      <c r="AL189" s="794"/>
      <c r="AM189" s="794"/>
      <c r="AN189" s="794"/>
      <c r="AO189" s="794"/>
      <c r="AP189" s="794"/>
      <c r="AQ189" s="795"/>
      <c r="AR189" s="795"/>
      <c r="AS189" s="795"/>
      <c r="AT189" s="795"/>
      <c r="AU189" s="795"/>
      <c r="AV189" s="795"/>
      <c r="AW189" s="795"/>
      <c r="AX189" s="795"/>
      <c r="AY189" s="795"/>
      <c r="AZ189" s="795"/>
      <c r="BA189" s="795"/>
      <c r="BB189" s="795"/>
      <c r="BC189" s="795"/>
      <c r="BD189" s="795"/>
      <c r="BE189" s="795"/>
      <c r="BF189" s="795"/>
      <c r="BG189" s="795"/>
      <c r="BH189" s="795"/>
      <c r="BI189" s="794" t="str">
        <f>IF(作業３!F74=0,"",作業３!F74)</f>
        <v/>
      </c>
      <c r="BJ189" s="794"/>
      <c r="BK189" s="794"/>
      <c r="BL189" s="794"/>
      <c r="BM189" s="794"/>
      <c r="BN189" s="794"/>
      <c r="BO189" s="794"/>
      <c r="BP189" s="794"/>
      <c r="BQ189" s="794"/>
      <c r="BR189" s="794"/>
      <c r="BS189" s="794"/>
      <c r="BT189" s="794"/>
      <c r="BU189" s="794"/>
      <c r="BV189" s="794"/>
      <c r="BW189" s="794"/>
      <c r="BX189" s="794"/>
      <c r="BY189" s="794"/>
      <c r="BZ189" s="794"/>
      <c r="CA189" s="821"/>
      <c r="CB189" s="821"/>
      <c r="CC189" s="821"/>
      <c r="CD189" s="821"/>
      <c r="CE189" s="821"/>
      <c r="CF189" s="821"/>
      <c r="CG189" s="821"/>
      <c r="CH189" s="821"/>
      <c r="CI189" s="821"/>
      <c r="CJ189" s="821"/>
      <c r="CK189" s="821"/>
      <c r="CL189" s="821"/>
      <c r="CM189" s="821"/>
      <c r="CN189" s="821"/>
      <c r="CO189" s="821"/>
      <c r="CP189" s="821"/>
      <c r="CQ189" s="821"/>
      <c r="CR189" s="822"/>
      <c r="CS189">
        <f>IF(BI189="",0,BI189)</f>
        <v>0</v>
      </c>
    </row>
    <row r="190" spans="5:101" ht="39.950000000000003" customHeight="1">
      <c r="E190" s="677" t="s">
        <v>147</v>
      </c>
      <c r="F190" s="678"/>
      <c r="G190" s="678"/>
      <c r="H190" s="678"/>
      <c r="I190" s="678"/>
      <c r="J190" s="678"/>
      <c r="K190" s="678"/>
      <c r="L190" s="678"/>
      <c r="M190" s="678"/>
      <c r="N190" s="678"/>
      <c r="O190" s="678"/>
      <c r="P190" s="678"/>
      <c r="Q190" s="678"/>
      <c r="R190" s="678"/>
      <c r="S190" s="678"/>
      <c r="T190" s="678"/>
      <c r="U190" s="678"/>
      <c r="V190" s="678"/>
      <c r="W190" s="678"/>
      <c r="X190" s="679"/>
      <c r="Y190" s="800" t="str">
        <f>IF(CT190=TRUE,"",SUM(Y191:Y193))</f>
        <v/>
      </c>
      <c r="Z190" s="800"/>
      <c r="AA190" s="800"/>
      <c r="AB190" s="800"/>
      <c r="AC190" s="800"/>
      <c r="AD190" s="800"/>
      <c r="AE190" s="800"/>
      <c r="AF190" s="800"/>
      <c r="AG190" s="800"/>
      <c r="AH190" s="800"/>
      <c r="AI190" s="800"/>
      <c r="AJ190" s="800"/>
      <c r="AK190" s="800"/>
      <c r="AL190" s="800"/>
      <c r="AM190" s="800"/>
      <c r="AN190" s="800"/>
      <c r="AO190" s="800"/>
      <c r="AP190" s="800"/>
      <c r="AQ190" s="799" t="str">
        <f>IF(CU190=TRUE,"",SUM(AQ191:AQ193))</f>
        <v/>
      </c>
      <c r="AR190" s="799"/>
      <c r="AS190" s="799"/>
      <c r="AT190" s="799"/>
      <c r="AU190" s="799"/>
      <c r="AV190" s="799"/>
      <c r="AW190" s="799"/>
      <c r="AX190" s="799"/>
      <c r="AY190" s="799"/>
      <c r="AZ190" s="799"/>
      <c r="BA190" s="799"/>
      <c r="BB190" s="799"/>
      <c r="BC190" s="799"/>
      <c r="BD190" s="799"/>
      <c r="BE190" s="799"/>
      <c r="BF190" s="799"/>
      <c r="BG190" s="799"/>
      <c r="BH190" s="799"/>
      <c r="BI190" s="800" t="str">
        <f>IF(CV190=TRUE,"",SUM(BI191:BI193))</f>
        <v/>
      </c>
      <c r="BJ190" s="800"/>
      <c r="BK190" s="800"/>
      <c r="BL190" s="800"/>
      <c r="BM190" s="800"/>
      <c r="BN190" s="800"/>
      <c r="BO190" s="800"/>
      <c r="BP190" s="800"/>
      <c r="BQ190" s="800"/>
      <c r="BR190" s="800"/>
      <c r="BS190" s="800"/>
      <c r="BT190" s="800"/>
      <c r="BU190" s="800"/>
      <c r="BV190" s="800"/>
      <c r="BW190" s="800"/>
      <c r="BX190" s="800"/>
      <c r="BY190" s="800"/>
      <c r="BZ190" s="800"/>
      <c r="CA190" s="819" t="str">
        <f>IF(CW190=TRUE,"",SUM(CA191:CA193))</f>
        <v/>
      </c>
      <c r="CB190" s="819"/>
      <c r="CC190" s="819"/>
      <c r="CD190" s="819"/>
      <c r="CE190" s="819"/>
      <c r="CF190" s="819"/>
      <c r="CG190" s="819"/>
      <c r="CH190" s="819"/>
      <c r="CI190" s="819"/>
      <c r="CJ190" s="819"/>
      <c r="CK190" s="819"/>
      <c r="CL190" s="819"/>
      <c r="CM190" s="819"/>
      <c r="CN190" s="819"/>
      <c r="CO190" s="819"/>
      <c r="CP190" s="819"/>
      <c r="CQ190" s="819"/>
      <c r="CR190" s="820"/>
      <c r="CT190" t="b">
        <f>AND(Y191="",Y192="",Y193="")</f>
        <v>1</v>
      </c>
      <c r="CU190" t="b">
        <f>AND(AQ191="",AQ192="",AQ193="")</f>
        <v>1</v>
      </c>
      <c r="CV190" t="b">
        <f>AND(BI191="",BI192="",BI193="")</f>
        <v>1</v>
      </c>
      <c r="CW190" t="b">
        <f>AND(CA191="",CA192="",CA193="")</f>
        <v>1</v>
      </c>
    </row>
    <row r="191" spans="5:101" ht="32.1" customHeight="1">
      <c r="E191" s="708" t="s">
        <v>133</v>
      </c>
      <c r="F191" s="690"/>
      <c r="G191" s="691"/>
      <c r="H191" s="698" t="s">
        <v>145</v>
      </c>
      <c r="I191" s="699"/>
      <c r="J191" s="699"/>
      <c r="K191" s="699"/>
      <c r="L191" s="699"/>
      <c r="M191" s="699"/>
      <c r="N191" s="699"/>
      <c r="O191" s="699"/>
      <c r="P191" s="699"/>
      <c r="Q191" s="699"/>
      <c r="R191" s="699"/>
      <c r="S191" s="699"/>
      <c r="T191" s="699"/>
      <c r="U191" s="699"/>
      <c r="V191" s="699"/>
      <c r="W191" s="699"/>
      <c r="X191" s="700"/>
      <c r="Y191" s="707" t="str">
        <f>BI191</f>
        <v/>
      </c>
      <c r="Z191" s="707"/>
      <c r="AA191" s="707"/>
      <c r="AB191" s="707"/>
      <c r="AC191" s="707"/>
      <c r="AD191" s="707"/>
      <c r="AE191" s="707"/>
      <c r="AF191" s="707"/>
      <c r="AG191" s="707"/>
      <c r="AH191" s="707"/>
      <c r="AI191" s="707"/>
      <c r="AJ191" s="707"/>
      <c r="AK191" s="707"/>
      <c r="AL191" s="707"/>
      <c r="AM191" s="707"/>
      <c r="AN191" s="707"/>
      <c r="AO191" s="707"/>
      <c r="AP191" s="707"/>
      <c r="AQ191" s="793"/>
      <c r="AR191" s="793"/>
      <c r="AS191" s="793"/>
      <c r="AT191" s="793"/>
      <c r="AU191" s="793"/>
      <c r="AV191" s="793"/>
      <c r="AW191" s="793"/>
      <c r="AX191" s="793"/>
      <c r="AY191" s="793"/>
      <c r="AZ191" s="793"/>
      <c r="BA191" s="793"/>
      <c r="BB191" s="793"/>
      <c r="BC191" s="793"/>
      <c r="BD191" s="793"/>
      <c r="BE191" s="793"/>
      <c r="BF191" s="793"/>
      <c r="BG191" s="793"/>
      <c r="BH191" s="793"/>
      <c r="BI191" s="707" t="str">
        <f>IF(作業３!F76=0,"",作業３!F76)</f>
        <v/>
      </c>
      <c r="BJ191" s="707"/>
      <c r="BK191" s="707"/>
      <c r="BL191" s="707"/>
      <c r="BM191" s="707"/>
      <c r="BN191" s="707"/>
      <c r="BO191" s="707"/>
      <c r="BP191" s="707"/>
      <c r="BQ191" s="707"/>
      <c r="BR191" s="707"/>
      <c r="BS191" s="707"/>
      <c r="BT191" s="707"/>
      <c r="BU191" s="707"/>
      <c r="BV191" s="707"/>
      <c r="BW191" s="707"/>
      <c r="BX191" s="707"/>
      <c r="BY191" s="707"/>
      <c r="BZ191" s="707"/>
      <c r="CA191" s="811"/>
      <c r="CB191" s="811"/>
      <c r="CC191" s="811"/>
      <c r="CD191" s="811"/>
      <c r="CE191" s="811"/>
      <c r="CF191" s="811"/>
      <c r="CG191" s="811"/>
      <c r="CH191" s="811"/>
      <c r="CI191" s="811"/>
      <c r="CJ191" s="811"/>
      <c r="CK191" s="811"/>
      <c r="CL191" s="811"/>
      <c r="CM191" s="811"/>
      <c r="CN191" s="811"/>
      <c r="CO191" s="811"/>
      <c r="CP191" s="811"/>
      <c r="CQ191" s="811"/>
      <c r="CR191" s="812"/>
      <c r="CS191">
        <f>IF(BI191="",0,BI191)</f>
        <v>0</v>
      </c>
    </row>
    <row r="192" spans="5:101" ht="32.1" customHeight="1">
      <c r="E192" s="709"/>
      <c r="F192" s="693"/>
      <c r="G192" s="694"/>
      <c r="H192" s="701" t="s">
        <v>146</v>
      </c>
      <c r="I192" s="702"/>
      <c r="J192" s="702"/>
      <c r="K192" s="702"/>
      <c r="L192" s="702"/>
      <c r="M192" s="702"/>
      <c r="N192" s="702"/>
      <c r="O192" s="702"/>
      <c r="P192" s="702"/>
      <c r="Q192" s="702"/>
      <c r="R192" s="702"/>
      <c r="S192" s="702"/>
      <c r="T192" s="702"/>
      <c r="U192" s="702"/>
      <c r="V192" s="702"/>
      <c r="W192" s="702"/>
      <c r="X192" s="703"/>
      <c r="Y192" s="813" t="str">
        <f>BI192</f>
        <v/>
      </c>
      <c r="Z192" s="813"/>
      <c r="AA192" s="813"/>
      <c r="AB192" s="813"/>
      <c r="AC192" s="813"/>
      <c r="AD192" s="813"/>
      <c r="AE192" s="813"/>
      <c r="AF192" s="813"/>
      <c r="AG192" s="813"/>
      <c r="AH192" s="813"/>
      <c r="AI192" s="813"/>
      <c r="AJ192" s="813"/>
      <c r="AK192" s="813"/>
      <c r="AL192" s="813"/>
      <c r="AM192" s="813"/>
      <c r="AN192" s="813"/>
      <c r="AO192" s="813"/>
      <c r="AP192" s="813"/>
      <c r="AQ192" s="814"/>
      <c r="AR192" s="814"/>
      <c r="AS192" s="814"/>
      <c r="AT192" s="814"/>
      <c r="AU192" s="814"/>
      <c r="AV192" s="814"/>
      <c r="AW192" s="814"/>
      <c r="AX192" s="814"/>
      <c r="AY192" s="814"/>
      <c r="AZ192" s="814"/>
      <c r="BA192" s="814"/>
      <c r="BB192" s="814"/>
      <c r="BC192" s="814"/>
      <c r="BD192" s="814"/>
      <c r="BE192" s="814"/>
      <c r="BF192" s="814"/>
      <c r="BG192" s="814"/>
      <c r="BH192" s="814"/>
      <c r="BI192" s="813" t="str">
        <f>IF(作業３!F77=0,"",作業３!F77)</f>
        <v/>
      </c>
      <c r="BJ192" s="813"/>
      <c r="BK192" s="813"/>
      <c r="BL192" s="813"/>
      <c r="BM192" s="813"/>
      <c r="BN192" s="813"/>
      <c r="BO192" s="813"/>
      <c r="BP192" s="813"/>
      <c r="BQ192" s="813"/>
      <c r="BR192" s="813"/>
      <c r="BS192" s="813"/>
      <c r="BT192" s="813"/>
      <c r="BU192" s="813"/>
      <c r="BV192" s="813"/>
      <c r="BW192" s="813"/>
      <c r="BX192" s="813"/>
      <c r="BY192" s="813"/>
      <c r="BZ192" s="813"/>
      <c r="CA192" s="815"/>
      <c r="CB192" s="815"/>
      <c r="CC192" s="815"/>
      <c r="CD192" s="815"/>
      <c r="CE192" s="815"/>
      <c r="CF192" s="815"/>
      <c r="CG192" s="815"/>
      <c r="CH192" s="815"/>
      <c r="CI192" s="815"/>
      <c r="CJ192" s="815"/>
      <c r="CK192" s="815"/>
      <c r="CL192" s="815"/>
      <c r="CM192" s="815"/>
      <c r="CN192" s="815"/>
      <c r="CO192" s="815"/>
      <c r="CP192" s="815"/>
      <c r="CQ192" s="815"/>
      <c r="CR192" s="816"/>
      <c r="CS192">
        <f>IF(BI192="",0,BI192)</f>
        <v>0</v>
      </c>
    </row>
    <row r="193" spans="5:101" ht="32.1" customHeight="1" thickBot="1">
      <c r="E193" s="710"/>
      <c r="F193" s="711"/>
      <c r="G193" s="712"/>
      <c r="H193" s="674" t="s">
        <v>148</v>
      </c>
      <c r="I193" s="675"/>
      <c r="J193" s="675"/>
      <c r="K193" s="675"/>
      <c r="L193" s="675"/>
      <c r="M193" s="675"/>
      <c r="N193" s="675"/>
      <c r="O193" s="675"/>
      <c r="P193" s="675"/>
      <c r="Q193" s="675"/>
      <c r="R193" s="675"/>
      <c r="S193" s="675"/>
      <c r="T193" s="675"/>
      <c r="U193" s="675"/>
      <c r="V193" s="675"/>
      <c r="W193" s="675"/>
      <c r="X193" s="676"/>
      <c r="Y193" s="794" t="str">
        <f>BI193</f>
        <v/>
      </c>
      <c r="Z193" s="794"/>
      <c r="AA193" s="794"/>
      <c r="AB193" s="794"/>
      <c r="AC193" s="794"/>
      <c r="AD193" s="794"/>
      <c r="AE193" s="794"/>
      <c r="AF193" s="794"/>
      <c r="AG193" s="794"/>
      <c r="AH193" s="794"/>
      <c r="AI193" s="794"/>
      <c r="AJ193" s="794"/>
      <c r="AK193" s="794"/>
      <c r="AL193" s="794"/>
      <c r="AM193" s="794"/>
      <c r="AN193" s="794"/>
      <c r="AO193" s="794"/>
      <c r="AP193" s="794"/>
      <c r="AQ193" s="795"/>
      <c r="AR193" s="795"/>
      <c r="AS193" s="795"/>
      <c r="AT193" s="795"/>
      <c r="AU193" s="795"/>
      <c r="AV193" s="795"/>
      <c r="AW193" s="795"/>
      <c r="AX193" s="795"/>
      <c r="AY193" s="795"/>
      <c r="AZ193" s="795"/>
      <c r="BA193" s="795"/>
      <c r="BB193" s="795"/>
      <c r="BC193" s="795"/>
      <c r="BD193" s="795"/>
      <c r="BE193" s="795"/>
      <c r="BF193" s="795"/>
      <c r="BG193" s="795"/>
      <c r="BH193" s="795"/>
      <c r="BI193" s="794" t="str">
        <f>IF(作業３!F78=0,"",作業３!F78)</f>
        <v/>
      </c>
      <c r="BJ193" s="794"/>
      <c r="BK193" s="794"/>
      <c r="BL193" s="794"/>
      <c r="BM193" s="794"/>
      <c r="BN193" s="794"/>
      <c r="BO193" s="794"/>
      <c r="BP193" s="794"/>
      <c r="BQ193" s="794"/>
      <c r="BR193" s="794"/>
      <c r="BS193" s="794"/>
      <c r="BT193" s="794"/>
      <c r="BU193" s="794"/>
      <c r="BV193" s="794"/>
      <c r="BW193" s="794"/>
      <c r="BX193" s="794"/>
      <c r="BY193" s="794"/>
      <c r="BZ193" s="794"/>
      <c r="CA193" s="821"/>
      <c r="CB193" s="821"/>
      <c r="CC193" s="821"/>
      <c r="CD193" s="821"/>
      <c r="CE193" s="821"/>
      <c r="CF193" s="821"/>
      <c r="CG193" s="821"/>
      <c r="CH193" s="821"/>
      <c r="CI193" s="821"/>
      <c r="CJ193" s="821"/>
      <c r="CK193" s="821"/>
      <c r="CL193" s="821"/>
      <c r="CM193" s="821"/>
      <c r="CN193" s="821"/>
      <c r="CO193" s="821"/>
      <c r="CP193" s="821"/>
      <c r="CQ193" s="821"/>
      <c r="CR193" s="822"/>
      <c r="CS193">
        <f>IF(BI193="",0,BI193)</f>
        <v>0</v>
      </c>
    </row>
    <row r="194" spans="5:101" ht="39.950000000000003" customHeight="1" thickBot="1">
      <c r="E194" s="808" t="s">
        <v>96</v>
      </c>
      <c r="F194" s="809"/>
      <c r="G194" s="809"/>
      <c r="H194" s="809"/>
      <c r="I194" s="809"/>
      <c r="J194" s="809"/>
      <c r="K194" s="809"/>
      <c r="L194" s="809"/>
      <c r="M194" s="809"/>
      <c r="N194" s="809"/>
      <c r="O194" s="809"/>
      <c r="P194" s="809"/>
      <c r="Q194" s="809"/>
      <c r="R194" s="809"/>
      <c r="S194" s="809"/>
      <c r="T194" s="809"/>
      <c r="U194" s="809"/>
      <c r="V194" s="809"/>
      <c r="W194" s="809"/>
      <c r="X194" s="810"/>
      <c r="Y194" s="817" t="str">
        <f>IF(CT194=TRUE,"",SUM(Y172,Y174,Y176,Y178,Y179:AP184,Y186:AP189,Y191:AP193))</f>
        <v/>
      </c>
      <c r="Z194" s="817"/>
      <c r="AA194" s="817"/>
      <c r="AB194" s="817"/>
      <c r="AC194" s="817"/>
      <c r="AD194" s="817"/>
      <c r="AE194" s="817"/>
      <c r="AF194" s="817"/>
      <c r="AG194" s="817"/>
      <c r="AH194" s="817"/>
      <c r="AI194" s="817"/>
      <c r="AJ194" s="817"/>
      <c r="AK194" s="817"/>
      <c r="AL194" s="817"/>
      <c r="AM194" s="817"/>
      <c r="AN194" s="817"/>
      <c r="AO194" s="817"/>
      <c r="AP194" s="817"/>
      <c r="AQ194" s="818"/>
      <c r="AR194" s="818"/>
      <c r="AS194" s="818"/>
      <c r="AT194" s="818"/>
      <c r="AU194" s="818"/>
      <c r="AV194" s="818"/>
      <c r="AW194" s="818"/>
      <c r="AX194" s="818"/>
      <c r="AY194" s="818"/>
      <c r="AZ194" s="818"/>
      <c r="BA194" s="818"/>
      <c r="BB194" s="818"/>
      <c r="BC194" s="818"/>
      <c r="BD194" s="818"/>
      <c r="BE194" s="818"/>
      <c r="BF194" s="818"/>
      <c r="BG194" s="818"/>
      <c r="BH194" s="818"/>
      <c r="BI194" s="817" t="str">
        <f>IF(CV194=TRUE,"",SUM(BI172,BI174,BI176,BI178,BI179:BZ184,BI186:BZ189,BI191:BZ193))</f>
        <v/>
      </c>
      <c r="BJ194" s="817"/>
      <c r="BK194" s="817"/>
      <c r="BL194" s="817"/>
      <c r="BM194" s="817"/>
      <c r="BN194" s="817"/>
      <c r="BO194" s="817"/>
      <c r="BP194" s="817"/>
      <c r="BQ194" s="817"/>
      <c r="BR194" s="817"/>
      <c r="BS194" s="817"/>
      <c r="BT194" s="817"/>
      <c r="BU194" s="817"/>
      <c r="BV194" s="817"/>
      <c r="BW194" s="817"/>
      <c r="BX194" s="817"/>
      <c r="BY194" s="817"/>
      <c r="BZ194" s="817"/>
      <c r="CA194" s="772"/>
      <c r="CB194" s="772"/>
      <c r="CC194" s="772"/>
      <c r="CD194" s="772"/>
      <c r="CE194" s="772"/>
      <c r="CF194" s="772"/>
      <c r="CG194" s="772"/>
      <c r="CH194" s="772"/>
      <c r="CI194" s="772"/>
      <c r="CJ194" s="772"/>
      <c r="CK194" s="772"/>
      <c r="CL194" s="772"/>
      <c r="CM194" s="772"/>
      <c r="CN194" s="772"/>
      <c r="CO194" s="772"/>
      <c r="CP194" s="772"/>
      <c r="CQ194" s="772"/>
      <c r="CR194" s="777"/>
      <c r="CT194" t="b">
        <f>AND(Y170="",Y182="",Y183="",Y184="",Y185="",Y190="")</f>
        <v>1</v>
      </c>
      <c r="CU194" t="b">
        <f>AND(AQ170="",AQ182="",AQ183="",AQ184="",AQ185="",AQ190="")</f>
        <v>1</v>
      </c>
      <c r="CV194" t="b">
        <f>AND(BI170="",BI182="",BI183="",BI184="",BI185="",BI190="")</f>
        <v>1</v>
      </c>
      <c r="CW194" t="b">
        <f>AND(CA170="",CA182="",CA183="",CA184="",CA185="",CA190="")</f>
        <v>1</v>
      </c>
    </row>
    <row r="195" spans="5:101" ht="32.1" customHeight="1" thickBot="1">
      <c r="E195" s="805" t="s">
        <v>479</v>
      </c>
      <c r="F195" s="806"/>
      <c r="G195" s="806"/>
      <c r="H195" s="806"/>
      <c r="I195" s="806"/>
      <c r="J195" s="806"/>
      <c r="K195" s="806"/>
      <c r="L195" s="806"/>
      <c r="M195" s="806"/>
      <c r="N195" s="806"/>
      <c r="O195" s="806"/>
      <c r="P195" s="806"/>
      <c r="Q195" s="806"/>
      <c r="R195" s="806"/>
      <c r="S195" s="806"/>
      <c r="T195" s="806"/>
      <c r="U195" s="806"/>
      <c r="V195" s="806"/>
      <c r="W195" s="806"/>
      <c r="X195" s="807"/>
      <c r="Y195" s="784"/>
      <c r="Z195" s="785"/>
      <c r="AA195" s="785"/>
      <c r="AB195" s="785"/>
      <c r="AC195" s="785"/>
      <c r="AD195" s="785"/>
      <c r="AE195" s="785"/>
      <c r="AF195" s="785"/>
      <c r="AG195" s="785"/>
      <c r="AH195" s="785"/>
      <c r="AI195" s="785"/>
      <c r="AJ195" s="785"/>
      <c r="AK195" s="785"/>
      <c r="AL195" s="785"/>
      <c r="AM195" s="785"/>
      <c r="AN195" s="785"/>
      <c r="AO195" s="785"/>
      <c r="AP195" s="786"/>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c r="CC195" s="187"/>
      <c r="CD195" s="187"/>
      <c r="CE195" s="187"/>
      <c r="CF195" s="187"/>
      <c r="CG195" s="187"/>
      <c r="CH195" s="187"/>
      <c r="CI195" s="187"/>
      <c r="CJ195" s="187"/>
      <c r="CK195" s="187"/>
      <c r="CL195" s="187"/>
      <c r="CM195" s="187"/>
      <c r="CN195" s="187"/>
      <c r="CO195" s="187"/>
      <c r="CP195" s="187"/>
      <c r="CQ195" s="187"/>
      <c r="CR195" s="187"/>
    </row>
    <row r="196" spans="5:101" ht="32.1" customHeight="1" thickBot="1">
      <c r="E196" s="805" t="s">
        <v>480</v>
      </c>
      <c r="F196" s="806"/>
      <c r="G196" s="806"/>
      <c r="H196" s="806"/>
      <c r="I196" s="806"/>
      <c r="J196" s="806"/>
      <c r="K196" s="806"/>
      <c r="L196" s="806"/>
      <c r="M196" s="806"/>
      <c r="N196" s="806"/>
      <c r="O196" s="806"/>
      <c r="P196" s="806"/>
      <c r="Q196" s="806"/>
      <c r="R196" s="806"/>
      <c r="S196" s="806"/>
      <c r="T196" s="806"/>
      <c r="U196" s="806"/>
      <c r="V196" s="806"/>
      <c r="W196" s="806"/>
      <c r="X196" s="807"/>
      <c r="Y196" s="784"/>
      <c r="Z196" s="785"/>
      <c r="AA196" s="785"/>
      <c r="AB196" s="785"/>
      <c r="AC196" s="785"/>
      <c r="AD196" s="785"/>
      <c r="AE196" s="785"/>
      <c r="AF196" s="785"/>
      <c r="AG196" s="785"/>
      <c r="AH196" s="785"/>
      <c r="AI196" s="785"/>
      <c r="AJ196" s="785"/>
      <c r="AK196" s="785"/>
      <c r="AL196" s="785"/>
      <c r="AM196" s="785"/>
      <c r="AN196" s="785"/>
      <c r="AO196" s="785"/>
      <c r="AP196" s="786"/>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c r="CC196" s="187"/>
      <c r="CD196" s="187"/>
      <c r="CE196" s="187"/>
      <c r="CF196" s="187"/>
      <c r="CG196" s="187"/>
      <c r="CH196" s="187"/>
      <c r="CI196" s="187"/>
      <c r="CJ196" s="187"/>
      <c r="CK196" s="187"/>
      <c r="CL196" s="187"/>
      <c r="CM196" s="187"/>
      <c r="CN196" s="187"/>
      <c r="CO196" s="187"/>
      <c r="CP196" s="187"/>
      <c r="CQ196" s="187"/>
      <c r="CR196" s="187"/>
    </row>
    <row r="197" spans="5:101" ht="32.1" customHeight="1" thickBot="1">
      <c r="E197" s="805" t="s">
        <v>307</v>
      </c>
      <c r="F197" s="806"/>
      <c r="G197" s="806"/>
      <c r="H197" s="806"/>
      <c r="I197" s="806"/>
      <c r="J197" s="806"/>
      <c r="K197" s="806"/>
      <c r="L197" s="806"/>
      <c r="M197" s="806"/>
      <c r="N197" s="806"/>
      <c r="O197" s="806"/>
      <c r="P197" s="806"/>
      <c r="Q197" s="806"/>
      <c r="R197" s="806"/>
      <c r="S197" s="806"/>
      <c r="T197" s="806"/>
      <c r="U197" s="806"/>
      <c r="V197" s="806"/>
      <c r="W197" s="806"/>
      <c r="X197" s="807"/>
      <c r="Y197" s="784"/>
      <c r="Z197" s="785"/>
      <c r="AA197" s="785"/>
      <c r="AB197" s="785"/>
      <c r="AC197" s="785"/>
      <c r="AD197" s="785"/>
      <c r="AE197" s="785"/>
      <c r="AF197" s="785"/>
      <c r="AG197" s="785"/>
      <c r="AH197" s="785"/>
      <c r="AI197" s="785"/>
      <c r="AJ197" s="785"/>
      <c r="AK197" s="785"/>
      <c r="AL197" s="785"/>
      <c r="AM197" s="785"/>
      <c r="AN197" s="785"/>
      <c r="AO197" s="785"/>
      <c r="AP197" s="786"/>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c r="CC197" s="187"/>
      <c r="CD197" s="187"/>
      <c r="CE197" s="187"/>
      <c r="CF197" s="187"/>
      <c r="CG197" s="187"/>
      <c r="CH197" s="187"/>
      <c r="CI197" s="187"/>
      <c r="CJ197" s="187"/>
      <c r="CK197" s="187"/>
      <c r="CL197" s="187"/>
      <c r="CM197" s="187"/>
      <c r="CN197" s="187"/>
      <c r="CO197" s="187"/>
      <c r="CP197" s="187"/>
      <c r="CQ197" s="187"/>
      <c r="CR197" s="187"/>
    </row>
    <row r="198" spans="5:101" ht="32.1" customHeight="1" thickBot="1">
      <c r="E198" s="805" t="s">
        <v>481</v>
      </c>
      <c r="F198" s="806"/>
      <c r="G198" s="806"/>
      <c r="H198" s="806"/>
      <c r="I198" s="806"/>
      <c r="J198" s="806"/>
      <c r="K198" s="806"/>
      <c r="L198" s="806"/>
      <c r="M198" s="806"/>
      <c r="N198" s="806"/>
      <c r="O198" s="806"/>
      <c r="P198" s="806"/>
      <c r="Q198" s="806"/>
      <c r="R198" s="806"/>
      <c r="S198" s="806"/>
      <c r="T198" s="806"/>
      <c r="U198" s="806"/>
      <c r="V198" s="806"/>
      <c r="W198" s="806"/>
      <c r="X198" s="807"/>
      <c r="Y198" s="784"/>
      <c r="Z198" s="785"/>
      <c r="AA198" s="785"/>
      <c r="AB198" s="785"/>
      <c r="AC198" s="785"/>
      <c r="AD198" s="785"/>
      <c r="AE198" s="785"/>
      <c r="AF198" s="785"/>
      <c r="AG198" s="785"/>
      <c r="AH198" s="785"/>
      <c r="AI198" s="785"/>
      <c r="AJ198" s="785"/>
      <c r="AK198" s="785"/>
      <c r="AL198" s="785"/>
      <c r="AM198" s="785"/>
      <c r="AN198" s="785"/>
      <c r="AO198" s="785"/>
      <c r="AP198" s="786"/>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c r="CC198" s="187"/>
      <c r="CD198" s="187"/>
      <c r="CE198" s="187"/>
      <c r="CF198" s="187"/>
      <c r="CG198" s="187"/>
      <c r="CH198" s="187"/>
      <c r="CI198" s="187"/>
      <c r="CJ198" s="187"/>
      <c r="CK198" s="187"/>
      <c r="CL198" s="187"/>
      <c r="CM198" s="187"/>
      <c r="CN198" s="187"/>
      <c r="CO198" s="187"/>
      <c r="CP198" s="187"/>
      <c r="CQ198" s="187"/>
      <c r="CR198" s="187"/>
    </row>
    <row r="199" spans="5:101" ht="32.1" customHeight="1" thickBot="1">
      <c r="E199" s="805" t="s">
        <v>97</v>
      </c>
      <c r="F199" s="806"/>
      <c r="G199" s="806"/>
      <c r="H199" s="806"/>
      <c r="I199" s="806"/>
      <c r="J199" s="806"/>
      <c r="K199" s="806"/>
      <c r="L199" s="806"/>
      <c r="M199" s="806"/>
      <c r="N199" s="806"/>
      <c r="O199" s="806"/>
      <c r="P199" s="806"/>
      <c r="Q199" s="806"/>
      <c r="R199" s="806"/>
      <c r="S199" s="806"/>
      <c r="T199" s="806"/>
      <c r="U199" s="806"/>
      <c r="V199" s="806"/>
      <c r="W199" s="806"/>
      <c r="X199" s="807"/>
      <c r="Y199" s="784" t="str">
        <f>IF(CT199=TRUE,"",SUM(Y172,Y174,Y176,Y178,Y179:AP184,Y186:AP189,Y191:AP193,Y195:AP198))</f>
        <v/>
      </c>
      <c r="Z199" s="785"/>
      <c r="AA199" s="785"/>
      <c r="AB199" s="785"/>
      <c r="AC199" s="785"/>
      <c r="AD199" s="785"/>
      <c r="AE199" s="785"/>
      <c r="AF199" s="785"/>
      <c r="AG199" s="785"/>
      <c r="AH199" s="785"/>
      <c r="AI199" s="785"/>
      <c r="AJ199" s="785"/>
      <c r="AK199" s="785"/>
      <c r="AL199" s="785"/>
      <c r="AM199" s="785"/>
      <c r="AN199" s="785"/>
      <c r="AO199" s="785"/>
      <c r="AP199" s="786"/>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c r="CC199" s="187"/>
      <c r="CD199" s="187"/>
      <c r="CE199" s="187"/>
      <c r="CF199" s="187"/>
      <c r="CG199" s="187"/>
      <c r="CH199" s="187"/>
      <c r="CI199" s="187"/>
      <c r="CJ199" s="187"/>
      <c r="CK199" s="187"/>
      <c r="CL199" s="187"/>
      <c r="CM199" s="187"/>
      <c r="CN199" s="187"/>
      <c r="CO199" s="187"/>
      <c r="CP199" s="187"/>
      <c r="CQ199" s="187"/>
      <c r="CR199" s="187"/>
      <c r="CT199" t="b">
        <f>AND(Y195="",Y196="",Y197="",Y198="")</f>
        <v>1</v>
      </c>
    </row>
    <row r="200" spans="5:101" ht="50.1" customHeight="1" thickTop="1" thickBot="1">
      <c r="E200" s="802" t="s">
        <v>482</v>
      </c>
      <c r="F200" s="803"/>
      <c r="G200" s="803"/>
      <c r="H200" s="803"/>
      <c r="I200" s="803"/>
      <c r="J200" s="803"/>
      <c r="K200" s="803"/>
      <c r="L200" s="803"/>
      <c r="M200" s="803"/>
      <c r="N200" s="803"/>
      <c r="O200" s="803"/>
      <c r="P200" s="803"/>
      <c r="Q200" s="803"/>
      <c r="R200" s="803"/>
      <c r="S200" s="803"/>
      <c r="T200" s="803"/>
      <c r="U200" s="803"/>
      <c r="V200" s="803"/>
      <c r="W200" s="803"/>
      <c r="X200" s="804"/>
      <c r="Y200" s="787" t="str">
        <f>IFERROR(Y151-Y194,"")</f>
        <v/>
      </c>
      <c r="Z200" s="788"/>
      <c r="AA200" s="788"/>
      <c r="AB200" s="788"/>
      <c r="AC200" s="788"/>
      <c r="AD200" s="788"/>
      <c r="AE200" s="788"/>
      <c r="AF200" s="788"/>
      <c r="AG200" s="788"/>
      <c r="AH200" s="788"/>
      <c r="AI200" s="788"/>
      <c r="AJ200" s="788"/>
      <c r="AK200" s="788"/>
      <c r="AL200" s="788"/>
      <c r="AM200" s="788"/>
      <c r="AN200" s="788"/>
      <c r="AO200" s="788"/>
      <c r="AP200" s="789"/>
      <c r="AQ200" s="790"/>
      <c r="AR200" s="791"/>
      <c r="AS200" s="791"/>
      <c r="AT200" s="791"/>
      <c r="AU200" s="791"/>
      <c r="AV200" s="791"/>
      <c r="AW200" s="791"/>
      <c r="AX200" s="791"/>
      <c r="AY200" s="791"/>
      <c r="AZ200" s="791"/>
      <c r="BA200" s="791"/>
      <c r="BB200" s="791"/>
      <c r="BC200" s="791"/>
      <c r="BD200" s="791"/>
      <c r="BE200" s="791"/>
      <c r="BF200" s="791"/>
      <c r="BG200" s="791"/>
      <c r="BH200" s="792"/>
      <c r="BI200" s="787" t="str">
        <f>IFERROR(BI151-BI194,"")</f>
        <v/>
      </c>
      <c r="BJ200" s="788"/>
      <c r="BK200" s="788"/>
      <c r="BL200" s="788"/>
      <c r="BM200" s="788"/>
      <c r="BN200" s="788"/>
      <c r="BO200" s="788"/>
      <c r="BP200" s="788"/>
      <c r="BQ200" s="788"/>
      <c r="BR200" s="788"/>
      <c r="BS200" s="788"/>
      <c r="BT200" s="788"/>
      <c r="BU200" s="788"/>
      <c r="BV200" s="788"/>
      <c r="BW200" s="788"/>
      <c r="BX200" s="788"/>
      <c r="BY200" s="788"/>
      <c r="BZ200" s="789"/>
      <c r="CA200" s="790"/>
      <c r="CB200" s="791"/>
      <c r="CC200" s="791"/>
      <c r="CD200" s="791"/>
      <c r="CE200" s="791"/>
      <c r="CF200" s="791"/>
      <c r="CG200" s="791"/>
      <c r="CH200" s="791"/>
      <c r="CI200" s="791"/>
      <c r="CJ200" s="791"/>
      <c r="CK200" s="791"/>
      <c r="CL200" s="791"/>
      <c r="CM200" s="791"/>
      <c r="CN200" s="791"/>
      <c r="CO200" s="791"/>
      <c r="CP200" s="791"/>
      <c r="CQ200" s="791"/>
      <c r="CR200" s="792"/>
    </row>
    <row r="201" spans="5:101" ht="12.75" customHeight="1" thickTop="1">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row>
    <row r="202" spans="5:101" ht="54.95" customHeight="1">
      <c r="BI202" s="778" t="s">
        <v>252</v>
      </c>
      <c r="BJ202" s="779"/>
      <c r="BK202" s="779"/>
      <c r="BL202" s="779"/>
      <c r="BM202" s="779"/>
      <c r="BN202" s="779"/>
      <c r="BO202" s="779"/>
      <c r="BP202" s="779"/>
      <c r="BQ202" s="779"/>
      <c r="BR202" s="779"/>
      <c r="BS202" s="779"/>
      <c r="BT202" s="779"/>
      <c r="BU202" s="779"/>
      <c r="BV202" s="779"/>
      <c r="BW202" s="779"/>
      <c r="BX202" s="779"/>
      <c r="BY202" s="779"/>
      <c r="BZ202" s="779"/>
      <c r="CA202" s="780"/>
      <c r="CB202" s="780"/>
      <c r="CC202" s="780"/>
      <c r="CD202" s="780"/>
      <c r="CE202" s="780"/>
      <c r="CF202" s="780"/>
      <c r="CG202" s="780"/>
      <c r="CH202" s="780"/>
      <c r="CI202" s="780"/>
      <c r="CJ202" s="780"/>
      <c r="CK202" s="780"/>
      <c r="CL202" s="780"/>
      <c r="CM202" s="780"/>
      <c r="CN202" s="780"/>
      <c r="CO202" s="780"/>
      <c r="CP202" s="780"/>
      <c r="CQ202" s="780"/>
      <c r="CR202" s="780"/>
    </row>
    <row r="203" spans="5:101" ht="15" customHeight="1">
      <c r="CH203" s="1354" t="str">
        <f>CH158</f>
        <v>20230306SH</v>
      </c>
      <c r="CI203" s="1354"/>
      <c r="CJ203" s="1354"/>
      <c r="CK203" s="1354"/>
      <c r="CL203" s="1354"/>
      <c r="CM203" s="1354"/>
      <c r="CN203" s="1354"/>
      <c r="CO203" s="1354"/>
      <c r="CP203" s="1354"/>
      <c r="CQ203" s="1354"/>
      <c r="CR203" s="1354"/>
    </row>
    <row r="204" spans="5:101" ht="9.75" customHeight="1"/>
    <row r="205" spans="5:101" ht="9.75" customHeight="1"/>
    <row r="206" spans="5:101" ht="9.75" customHeight="1"/>
    <row r="207" spans="5:101" ht="9.75" customHeight="1"/>
    <row r="208" spans="5:101"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sheetData>
  <sheetProtection sheet="1" formatCells="0"/>
  <dataConsolidate/>
  <mergeCells count="498">
    <mergeCell ref="I88:CO89"/>
    <mergeCell ref="CM62:CR63"/>
    <mergeCell ref="BS62:BY69"/>
    <mergeCell ref="BZ62:CD63"/>
    <mergeCell ref="CC104:CQ109"/>
    <mergeCell ref="K107:P110"/>
    <mergeCell ref="Q107:AP110"/>
    <mergeCell ref="AQ107:AW110"/>
    <mergeCell ref="CD13:CH14"/>
    <mergeCell ref="CI13:CM14"/>
    <mergeCell ref="CN13:CR14"/>
    <mergeCell ref="AW64:BB64"/>
    <mergeCell ref="BC64:BJ64"/>
    <mergeCell ref="AW65:BB67"/>
    <mergeCell ref="BC65:BJ67"/>
    <mergeCell ref="BK65:BR67"/>
    <mergeCell ref="AW68:BR69"/>
    <mergeCell ref="D55:K61"/>
    <mergeCell ref="L57:S61"/>
    <mergeCell ref="T57:U61"/>
    <mergeCell ref="V57:AC61"/>
    <mergeCell ref="AD57:AE61"/>
    <mergeCell ref="CN49:CR52"/>
    <mergeCell ref="BK53:BR54"/>
    <mergeCell ref="CH203:CR203"/>
    <mergeCell ref="BZ162:CR162"/>
    <mergeCell ref="BZ163:CR163"/>
    <mergeCell ref="BZ164:CR164"/>
    <mergeCell ref="BZ115:CR115"/>
    <mergeCell ref="BZ116:CR116"/>
    <mergeCell ref="BZ117:CR117"/>
    <mergeCell ref="CH110:CR110"/>
    <mergeCell ref="CH158:CR158"/>
    <mergeCell ref="CA125:CR125"/>
    <mergeCell ref="BI176:BZ176"/>
    <mergeCell ref="CA176:CR176"/>
    <mergeCell ref="CA139:CR139"/>
    <mergeCell ref="CA177:CR177"/>
    <mergeCell ref="BI189:BZ189"/>
    <mergeCell ref="CA189:CR189"/>
    <mergeCell ref="AV116:BU118"/>
    <mergeCell ref="AV163:BU165"/>
    <mergeCell ref="AQ184:BH184"/>
    <mergeCell ref="BI184:BZ184"/>
    <mergeCell ref="CA184:CR184"/>
    <mergeCell ref="BI185:BZ185"/>
    <mergeCell ref="AQ170:BH170"/>
    <mergeCell ref="AQ140:BH140"/>
    <mergeCell ref="K103:P106"/>
    <mergeCell ref="Q103:AP106"/>
    <mergeCell ref="AQ103:AW106"/>
    <mergeCell ref="BR104:CB109"/>
    <mergeCell ref="CE62:CL63"/>
    <mergeCell ref="D62:K77"/>
    <mergeCell ref="L62:AA63"/>
    <mergeCell ref="AB62:AV63"/>
    <mergeCell ref="AW62:BR63"/>
    <mergeCell ref="BK64:BR64"/>
    <mergeCell ref="L73:S77"/>
    <mergeCell ref="T73:AI77"/>
    <mergeCell ref="AJ73:AQ77"/>
    <mergeCell ref="AR73:BF77"/>
    <mergeCell ref="BG73:BN77"/>
    <mergeCell ref="BO73:CE77"/>
    <mergeCell ref="L70:AI72"/>
    <mergeCell ref="AJ70:BF72"/>
    <mergeCell ref="BG70:CE72"/>
    <mergeCell ref="L64:S69"/>
    <mergeCell ref="T64:AA69"/>
    <mergeCell ref="AB64:AI69"/>
    <mergeCell ref="AJ64:AV69"/>
    <mergeCell ref="D103:J110"/>
    <mergeCell ref="BZ53:CR54"/>
    <mergeCell ref="BS39:BY46"/>
    <mergeCell ref="BI55:BR56"/>
    <mergeCell ref="BS55:BY61"/>
    <mergeCell ref="BZ55:CF61"/>
    <mergeCell ref="CG55:CI61"/>
    <mergeCell ref="CJ55:CR61"/>
    <mergeCell ref="CN47:CR48"/>
    <mergeCell ref="BI57:BP61"/>
    <mergeCell ref="BQ57:BR61"/>
    <mergeCell ref="CD47:CH48"/>
    <mergeCell ref="CI47:CM48"/>
    <mergeCell ref="L49:BJ54"/>
    <mergeCell ref="BK49:BR52"/>
    <mergeCell ref="BZ49:CC52"/>
    <mergeCell ref="CD49:CH52"/>
    <mergeCell ref="CI49:CM52"/>
    <mergeCell ref="CA39:CH39"/>
    <mergeCell ref="CJ39:CQ39"/>
    <mergeCell ref="CJ40:CR45"/>
    <mergeCell ref="BZ40:CG45"/>
    <mergeCell ref="D39:K46"/>
    <mergeCell ref="L39:AV46"/>
    <mergeCell ref="AW39:AY46"/>
    <mergeCell ref="AZ39:BF46"/>
    <mergeCell ref="BG39:BR46"/>
    <mergeCell ref="BS28:BY36"/>
    <mergeCell ref="BZ28:CD30"/>
    <mergeCell ref="CE28:CL30"/>
    <mergeCell ref="AF57:AL61"/>
    <mergeCell ref="L55:U56"/>
    <mergeCell ref="V55:AE56"/>
    <mergeCell ref="AF55:AN56"/>
    <mergeCell ref="AO55:AX56"/>
    <mergeCell ref="AY55:BH56"/>
    <mergeCell ref="AM57:AN61"/>
    <mergeCell ref="AO57:AV61"/>
    <mergeCell ref="AW57:AX61"/>
    <mergeCell ref="AY57:BD61"/>
    <mergeCell ref="BE57:BH61"/>
    <mergeCell ref="D47:K54"/>
    <mergeCell ref="L47:BJ48"/>
    <mergeCell ref="BK47:BR48"/>
    <mergeCell ref="BS47:BY54"/>
    <mergeCell ref="BZ47:CC48"/>
    <mergeCell ref="D13:K17"/>
    <mergeCell ref="L13:AR17"/>
    <mergeCell ref="AS13:AY17"/>
    <mergeCell ref="BS13:BY20"/>
    <mergeCell ref="BZ13:CC14"/>
    <mergeCell ref="D18:K24"/>
    <mergeCell ref="L18:AR24"/>
    <mergeCell ref="AS18:AY24"/>
    <mergeCell ref="BZ19:CR20"/>
    <mergeCell ref="BS21:BY27"/>
    <mergeCell ref="D25:K28"/>
    <mergeCell ref="L25:BR28"/>
    <mergeCell ref="CM28:CR30"/>
    <mergeCell ref="D29:K36"/>
    <mergeCell ref="L29:BR30"/>
    <mergeCell ref="L31:BR36"/>
    <mergeCell ref="AZ13:BI13"/>
    <mergeCell ref="BJ13:BR13"/>
    <mergeCell ref="AZ14:BH15"/>
    <mergeCell ref="BK14:BR15"/>
    <mergeCell ref="AZ18:BI19"/>
    <mergeCell ref="BJ18:BR19"/>
    <mergeCell ref="AZ20:BH24"/>
    <mergeCell ref="BK20:BR24"/>
    <mergeCell ref="D2:CR2"/>
    <mergeCell ref="BZ4:CR4"/>
    <mergeCell ref="BZ6:CR6"/>
    <mergeCell ref="BZ7:CR7"/>
    <mergeCell ref="BS9:BY12"/>
    <mergeCell ref="BZ9:CH9"/>
    <mergeCell ref="CI9:CR9"/>
    <mergeCell ref="BZ10:CH11"/>
    <mergeCell ref="CI10:CR11"/>
    <mergeCell ref="AH6:BN6"/>
    <mergeCell ref="AH7:BN7"/>
    <mergeCell ref="AH9:BN9"/>
    <mergeCell ref="AH10:BN10"/>
    <mergeCell ref="E116:AP116"/>
    <mergeCell ref="E120:X122"/>
    <mergeCell ref="Y120:AP121"/>
    <mergeCell ref="AQ120:BH121"/>
    <mergeCell ref="BI120:BZ120"/>
    <mergeCell ref="CA120:CR120"/>
    <mergeCell ref="BI121:BZ122"/>
    <mergeCell ref="CA121:CR122"/>
    <mergeCell ref="Y122:AP122"/>
    <mergeCell ref="AQ122:BH122"/>
    <mergeCell ref="BI119:CR119"/>
    <mergeCell ref="Y126:AP126"/>
    <mergeCell ref="AQ126:BH126"/>
    <mergeCell ref="BI126:BZ126"/>
    <mergeCell ref="CA126:CR126"/>
    <mergeCell ref="K125:X125"/>
    <mergeCell ref="K126:X126"/>
    <mergeCell ref="E123:X123"/>
    <mergeCell ref="Y123:AP123"/>
    <mergeCell ref="AQ123:BH123"/>
    <mergeCell ref="BI123:BZ123"/>
    <mergeCell ref="CA123:CR123"/>
    <mergeCell ref="Y124:AP124"/>
    <mergeCell ref="AQ124:BH124"/>
    <mergeCell ref="BI124:BZ124"/>
    <mergeCell ref="CA124:CR124"/>
    <mergeCell ref="K124:X124"/>
    <mergeCell ref="Y129:AP129"/>
    <mergeCell ref="AQ129:BH129"/>
    <mergeCell ref="BI129:BZ129"/>
    <mergeCell ref="CA129:CR129"/>
    <mergeCell ref="E130:X130"/>
    <mergeCell ref="Y130:AP130"/>
    <mergeCell ref="AQ130:BH130"/>
    <mergeCell ref="BI130:BZ130"/>
    <mergeCell ref="CA130:CR130"/>
    <mergeCell ref="K129:X129"/>
    <mergeCell ref="E124:G129"/>
    <mergeCell ref="Y127:AP127"/>
    <mergeCell ref="AQ127:BH127"/>
    <mergeCell ref="BI127:BZ127"/>
    <mergeCell ref="CA127:CR127"/>
    <mergeCell ref="Y128:AP128"/>
    <mergeCell ref="AQ128:BH128"/>
    <mergeCell ref="BI128:BZ128"/>
    <mergeCell ref="CA128:CR128"/>
    <mergeCell ref="K127:X127"/>
    <mergeCell ref="K128:X128"/>
    <mergeCell ref="Y125:AP125"/>
    <mergeCell ref="AQ125:BH125"/>
    <mergeCell ref="BI125:BZ125"/>
    <mergeCell ref="Y131:AP131"/>
    <mergeCell ref="AQ131:BH131"/>
    <mergeCell ref="BI131:BZ131"/>
    <mergeCell ref="CA131:CR131"/>
    <mergeCell ref="Y132:AP132"/>
    <mergeCell ref="AQ132:BH132"/>
    <mergeCell ref="BI132:BZ132"/>
    <mergeCell ref="CA132:CR132"/>
    <mergeCell ref="H131:J131"/>
    <mergeCell ref="K131:X131"/>
    <mergeCell ref="H132:J132"/>
    <mergeCell ref="K132:X132"/>
    <mergeCell ref="Y136:AP136"/>
    <mergeCell ref="AQ136:BH136"/>
    <mergeCell ref="BI136:BZ136"/>
    <mergeCell ref="CA136:CR136"/>
    <mergeCell ref="E133:X133"/>
    <mergeCell ref="Y133:AP133"/>
    <mergeCell ref="AQ133:BH133"/>
    <mergeCell ref="BI133:BZ133"/>
    <mergeCell ref="CA133:CR133"/>
    <mergeCell ref="E134:X134"/>
    <mergeCell ref="Y134:AP134"/>
    <mergeCell ref="AQ134:BH134"/>
    <mergeCell ref="BI134:BZ134"/>
    <mergeCell ref="CA134:CR134"/>
    <mergeCell ref="BI140:BZ140"/>
    <mergeCell ref="CA140:CR140"/>
    <mergeCell ref="L139:X139"/>
    <mergeCell ref="Y137:AP137"/>
    <mergeCell ref="AQ137:BH137"/>
    <mergeCell ref="BI137:BZ137"/>
    <mergeCell ref="CA137:CR137"/>
    <mergeCell ref="Y138:AP138"/>
    <mergeCell ref="AQ138:BH138"/>
    <mergeCell ref="BI138:BZ138"/>
    <mergeCell ref="CA138:CR138"/>
    <mergeCell ref="K137:X137"/>
    <mergeCell ref="K138:X138"/>
    <mergeCell ref="AE139:AO139"/>
    <mergeCell ref="BO139:BY139"/>
    <mergeCell ref="H140:J140"/>
    <mergeCell ref="K140:X140"/>
    <mergeCell ref="E141:X141"/>
    <mergeCell ref="Y141:AP141"/>
    <mergeCell ref="AQ141:BH141"/>
    <mergeCell ref="BI141:BZ141"/>
    <mergeCell ref="CA141:CR141"/>
    <mergeCell ref="E142:X142"/>
    <mergeCell ref="Y142:AP142"/>
    <mergeCell ref="AQ142:BH142"/>
    <mergeCell ref="BI142:BZ142"/>
    <mergeCell ref="CA142:CR142"/>
    <mergeCell ref="E135:G140"/>
    <mergeCell ref="H137:J139"/>
    <mergeCell ref="Y135:AP135"/>
    <mergeCell ref="AQ135:BH135"/>
    <mergeCell ref="BI135:BZ135"/>
    <mergeCell ref="CA135:CR135"/>
    <mergeCell ref="H135:J135"/>
    <mergeCell ref="K135:X135"/>
    <mergeCell ref="H136:J136"/>
    <mergeCell ref="K136:X136"/>
    <mergeCell ref="AQ139:BH139"/>
    <mergeCell ref="Y140:AP140"/>
    <mergeCell ref="Y143:AP143"/>
    <mergeCell ref="AQ143:BH143"/>
    <mergeCell ref="BI143:BZ143"/>
    <mergeCell ref="CA143:CR143"/>
    <mergeCell ref="Y144:AP144"/>
    <mergeCell ref="AQ144:BH144"/>
    <mergeCell ref="BI144:BZ144"/>
    <mergeCell ref="CA144:CR144"/>
    <mergeCell ref="H143:J143"/>
    <mergeCell ref="K143:X143"/>
    <mergeCell ref="H144:J144"/>
    <mergeCell ref="K144:X144"/>
    <mergeCell ref="E145:X145"/>
    <mergeCell ref="Y145:AP145"/>
    <mergeCell ref="AQ145:BH145"/>
    <mergeCell ref="BI145:BZ145"/>
    <mergeCell ref="CA145:CR145"/>
    <mergeCell ref="E146:X146"/>
    <mergeCell ref="Y146:AP146"/>
    <mergeCell ref="AQ146:BH146"/>
    <mergeCell ref="BI146:BZ146"/>
    <mergeCell ref="CA146:CR146"/>
    <mergeCell ref="E147:X147"/>
    <mergeCell ref="Y147:AP147"/>
    <mergeCell ref="AQ147:BH147"/>
    <mergeCell ref="BI147:BZ147"/>
    <mergeCell ref="CA147:CR147"/>
    <mergeCell ref="Y148:AP148"/>
    <mergeCell ref="AQ148:BH148"/>
    <mergeCell ref="BI148:BZ148"/>
    <mergeCell ref="CA148:CR148"/>
    <mergeCell ref="H148:J148"/>
    <mergeCell ref="K148:X148"/>
    <mergeCell ref="Y149:AP149"/>
    <mergeCell ref="AQ149:BH149"/>
    <mergeCell ref="BI149:BZ149"/>
    <mergeCell ref="CA149:CR149"/>
    <mergeCell ref="Y150:AP150"/>
    <mergeCell ref="AQ150:BH150"/>
    <mergeCell ref="BI150:BZ150"/>
    <mergeCell ref="CA150:CR150"/>
    <mergeCell ref="CA171:CR171"/>
    <mergeCell ref="CA168:CR169"/>
    <mergeCell ref="Y169:AP169"/>
    <mergeCell ref="AQ169:BH169"/>
    <mergeCell ref="E163:AP163"/>
    <mergeCell ref="E167:X169"/>
    <mergeCell ref="E171:G181"/>
    <mergeCell ref="BI166:CR166"/>
    <mergeCell ref="H149:J149"/>
    <mergeCell ref="K149:X149"/>
    <mergeCell ref="E151:X151"/>
    <mergeCell ref="Y151:AP151"/>
    <mergeCell ref="H150:J150"/>
    <mergeCell ref="K150:X150"/>
    <mergeCell ref="Y153:AP153"/>
    <mergeCell ref="E154:X154"/>
    <mergeCell ref="Y154:AP154"/>
    <mergeCell ref="E155:X155"/>
    <mergeCell ref="Y155:AP155"/>
    <mergeCell ref="E156:X156"/>
    <mergeCell ref="Y156:AP156"/>
    <mergeCell ref="CA170:CR170"/>
    <mergeCell ref="Y171:AP171"/>
    <mergeCell ref="AQ171:BH171"/>
    <mergeCell ref="BI171:BZ171"/>
    <mergeCell ref="BI170:BZ170"/>
    <mergeCell ref="AQ172:BH172"/>
    <mergeCell ref="BI172:BZ172"/>
    <mergeCell ref="CA172:CR172"/>
    <mergeCell ref="BI183:BZ183"/>
    <mergeCell ref="CA183:CR183"/>
    <mergeCell ref="H188:X188"/>
    <mergeCell ref="AQ183:BH183"/>
    <mergeCell ref="CA173:CR173"/>
    <mergeCell ref="Y174:AP174"/>
    <mergeCell ref="AQ174:BH174"/>
    <mergeCell ref="BI174:BZ174"/>
    <mergeCell ref="CA174:CR174"/>
    <mergeCell ref="Y175:AP175"/>
    <mergeCell ref="AQ175:BH175"/>
    <mergeCell ref="BI175:BZ175"/>
    <mergeCell ref="CA175:CR175"/>
    <mergeCell ref="AQ180:BH180"/>
    <mergeCell ref="BI180:BZ180"/>
    <mergeCell ref="CA180:CR180"/>
    <mergeCell ref="Y181:AP181"/>
    <mergeCell ref="AQ178:BH178"/>
    <mergeCell ref="BI178:BZ178"/>
    <mergeCell ref="CA178:CR178"/>
    <mergeCell ref="AE173:AO173"/>
    <mergeCell ref="CA179:CR179"/>
    <mergeCell ref="AQ173:BH173"/>
    <mergeCell ref="H187:X187"/>
    <mergeCell ref="Y178:AP178"/>
    <mergeCell ref="Y176:AP176"/>
    <mergeCell ref="AQ181:BH181"/>
    <mergeCell ref="BI181:BZ181"/>
    <mergeCell ref="CA181:CR181"/>
    <mergeCell ref="BI182:BZ182"/>
    <mergeCell ref="CA182:CR182"/>
    <mergeCell ref="AQ176:BH176"/>
    <mergeCell ref="K177:X177"/>
    <mergeCell ref="K178:X178"/>
    <mergeCell ref="CA185:CR185"/>
    <mergeCell ref="AE177:AO177"/>
    <mergeCell ref="BO173:BY173"/>
    <mergeCell ref="BO177:BY177"/>
    <mergeCell ref="H175:X175"/>
    <mergeCell ref="H179:X179"/>
    <mergeCell ref="H180:X180"/>
    <mergeCell ref="H181:X181"/>
    <mergeCell ref="H186:X186"/>
    <mergeCell ref="BI190:BZ190"/>
    <mergeCell ref="CA190:CR190"/>
    <mergeCell ref="BI191:BZ191"/>
    <mergeCell ref="CA191:CR191"/>
    <mergeCell ref="Y192:AP192"/>
    <mergeCell ref="AQ192:BH192"/>
    <mergeCell ref="BI192:BZ192"/>
    <mergeCell ref="CA192:CR192"/>
    <mergeCell ref="Y193:AP193"/>
    <mergeCell ref="BI193:BZ193"/>
    <mergeCell ref="CA193:CR193"/>
    <mergeCell ref="BI200:BZ200"/>
    <mergeCell ref="CA200:CR200"/>
    <mergeCell ref="BI202:BZ202"/>
    <mergeCell ref="CA202:CR202"/>
    <mergeCell ref="Y197:AP197"/>
    <mergeCell ref="Y186:AP186"/>
    <mergeCell ref="AQ186:BH186"/>
    <mergeCell ref="BI186:BZ186"/>
    <mergeCell ref="CA186:CR186"/>
    <mergeCell ref="Y187:AP187"/>
    <mergeCell ref="AQ187:BH187"/>
    <mergeCell ref="BI187:BZ187"/>
    <mergeCell ref="CA187:CR187"/>
    <mergeCell ref="Y188:AP188"/>
    <mergeCell ref="AQ188:BH188"/>
    <mergeCell ref="BI188:BZ188"/>
    <mergeCell ref="CA188:CR188"/>
    <mergeCell ref="Y194:AP194"/>
    <mergeCell ref="AQ194:BH194"/>
    <mergeCell ref="BI194:BZ194"/>
    <mergeCell ref="CA194:CR194"/>
    <mergeCell ref="Y196:AP196"/>
    <mergeCell ref="Y198:AP198"/>
    <mergeCell ref="Y199:AP199"/>
    <mergeCell ref="H193:X193"/>
    <mergeCell ref="E200:X200"/>
    <mergeCell ref="E199:X199"/>
    <mergeCell ref="E198:X198"/>
    <mergeCell ref="E197:X197"/>
    <mergeCell ref="E196:X196"/>
    <mergeCell ref="E195:X195"/>
    <mergeCell ref="E194:X194"/>
    <mergeCell ref="E190:X190"/>
    <mergeCell ref="E191:G193"/>
    <mergeCell ref="H191:X191"/>
    <mergeCell ref="H192:X192"/>
    <mergeCell ref="Y200:AP200"/>
    <mergeCell ref="AQ200:BH200"/>
    <mergeCell ref="Y191:AP191"/>
    <mergeCell ref="AQ191:BH191"/>
    <mergeCell ref="Y189:AP189"/>
    <mergeCell ref="AQ189:BH189"/>
    <mergeCell ref="Y183:AP183"/>
    <mergeCell ref="AQ177:BH177"/>
    <mergeCell ref="AQ193:BH193"/>
    <mergeCell ref="AQ179:BH179"/>
    <mergeCell ref="Y195:AP195"/>
    <mergeCell ref="AQ190:BH190"/>
    <mergeCell ref="Y185:AP185"/>
    <mergeCell ref="AQ185:BH185"/>
    <mergeCell ref="Y182:AP182"/>
    <mergeCell ref="AQ182:BH182"/>
    <mergeCell ref="Y179:AP179"/>
    <mergeCell ref="Y184:AP184"/>
    <mergeCell ref="Y180:AP180"/>
    <mergeCell ref="Y190:AP190"/>
    <mergeCell ref="BZ21:CR27"/>
    <mergeCell ref="BZ31:CR36"/>
    <mergeCell ref="BZ64:CR69"/>
    <mergeCell ref="AX103:BP106"/>
    <mergeCell ref="AX107:BP110"/>
    <mergeCell ref="E117:AP118"/>
    <mergeCell ref="E164:AP165"/>
    <mergeCell ref="E131:G132"/>
    <mergeCell ref="E143:G144"/>
    <mergeCell ref="E148:G150"/>
    <mergeCell ref="H124:J124"/>
    <mergeCell ref="H125:J125"/>
    <mergeCell ref="H126:J126"/>
    <mergeCell ref="H127:J127"/>
    <mergeCell ref="H128:J128"/>
    <mergeCell ref="H129:J129"/>
    <mergeCell ref="AQ151:BH151"/>
    <mergeCell ref="BI151:BZ151"/>
    <mergeCell ref="CA151:CR151"/>
    <mergeCell ref="BI157:BZ157"/>
    <mergeCell ref="CA157:CR157"/>
    <mergeCell ref="E152:X152"/>
    <mergeCell ref="Y152:AP152"/>
    <mergeCell ref="E153:X153"/>
    <mergeCell ref="AH115:BR115"/>
    <mergeCell ref="AH162:BR162"/>
    <mergeCell ref="Y167:AP168"/>
    <mergeCell ref="AQ167:BH168"/>
    <mergeCell ref="BI167:BZ167"/>
    <mergeCell ref="CA167:CR167"/>
    <mergeCell ref="BI168:BZ169"/>
    <mergeCell ref="H189:X189"/>
    <mergeCell ref="E170:X170"/>
    <mergeCell ref="H171:X171"/>
    <mergeCell ref="Y170:AP170"/>
    <mergeCell ref="E185:X185"/>
    <mergeCell ref="E184:X184"/>
    <mergeCell ref="E183:X183"/>
    <mergeCell ref="E182:X182"/>
    <mergeCell ref="H172:J174"/>
    <mergeCell ref="K172:X172"/>
    <mergeCell ref="K173:X173"/>
    <mergeCell ref="K174:X174"/>
    <mergeCell ref="H176:J178"/>
    <mergeCell ref="K176:X176"/>
    <mergeCell ref="Y172:AP172"/>
    <mergeCell ref="E186:G189"/>
    <mergeCell ref="BI179:BZ179"/>
  </mergeCells>
  <phoneticPr fontId="6"/>
  <conditionalFormatting sqref="AB64:AI69">
    <cfRule type="expression" dxfId="22" priority="2">
      <formula>$AB$64=""</formula>
    </cfRule>
  </conditionalFormatting>
  <dataValidations xWindow="350" yWindow="627" count="23">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49:BR52" xr:uid="{00000000-0002-0000-0400-000000000000}"/>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57:BP61" xr:uid="{00000000-0002-0000-0400-000001000000}">
      <formula1>0</formula1>
    </dataValidation>
    <dataValidation imeMode="halfAlpha" allowBlank="1" showInputMessage="1" showErrorMessage="1" sqref="BZ117:CR117 BZ164:CR164 CC104:CQ109 BZ7:CR7 BZ21:CF27 AX103:BB110" xr:uid="{00000000-0002-0000-0400-000002000000}"/>
    <dataValidation type="whole" errorStyle="warning" imeMode="halfAlpha" operator="greaterThanOrEqual" allowBlank="1" showInputMessage="1" showErrorMessage="1" errorTitle="入力エラー" error="整数で入力してください" sqref="V57:AC61 AF57:AL61 AO57:AV61 CD49:CR52 L57:S61" xr:uid="{00000000-0002-0000-0400-000003000000}">
      <formula1>0</formula1>
    </dataValidation>
    <dataValidation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57:BD61" xr:uid="{00000000-0002-0000-0400-000004000000}"/>
    <dataValidation allowBlank="1" showInputMessage="1" showErrorMessage="1" prompt="都道府県名から入力してください_x000a__x000a_例：東京都千代田区富士見1-10-12" sqref="L31:BR36" xr:uid="{00000000-0002-0000-0400-000005000000}"/>
    <dataValidation imeMode="fullKatakana" allowBlank="1" showInputMessage="1" showErrorMessage="1" prompt="カタカナで入力してください" sqref="L25:BR28 BK14:BR15" xr:uid="{00000000-0002-0000-0400-000006000000}"/>
    <dataValidation errorStyle="warning" imeMode="fullKatakana" allowBlank="1" showInputMessage="1" showErrorMessage="1" prompt="カタカナで入力してください" sqref="L13:AR17" xr:uid="{00000000-0002-0000-0400-000007000000}"/>
    <dataValidation errorStyle="warning" imeMode="halfAlpha" operator="greaterThanOrEqual" allowBlank="1" showInputMessage="1" showErrorMessage="1" errorTitle="入力エラー" error="整数で入力してください" sqref="BC65:BR67" xr:uid="{00000000-0002-0000-0400-000008000000}"/>
    <dataValidation errorStyle="warning" imeMode="halfAlpha" allowBlank="1" showInputMessage="1" showErrorMessage="1" errorTitle="入力エラー" error="元号は、数字コードで入力してください_x000a__x000a_3：昭和　4：平成　5：令和" sqref="AW65:BB67" xr:uid="{00000000-0002-0000-0400-000009000000}"/>
    <dataValidation errorStyle="warning" imeMode="halfAlpha" allowBlank="1" showInputMessage="1" showErrorMessage="1" errorTitle="入力エラー" error="元号は、数字コードで入力してください_x000a__x000a_1：明治　2：大正　3：昭和　4：平成　5：令和" prompt="プルダウンから選択してください" sqref="BZ49:CC52" xr:uid="{00000000-0002-0000-0400-00000A000000}"/>
    <dataValidation errorStyle="warning"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39:BF46" xr:uid="{00000000-0002-0000-0400-00000B000000}"/>
    <dataValidation errorStyle="warning" imeMode="halfAlpha" allowBlank="1" showErrorMessage="1" errorTitle="入力エラー" error="男女校種は数字コードで入力してください_x000a__x000a_1:男子校　2:女子校　3:男女共学" sqref="L64:S69 AB64:AI69" xr:uid="{00000000-0002-0000-0400-00000C000000}"/>
    <dataValidation imeMode="halfAlpha" allowBlank="1" showErrorMessage="1" prompt="法人所在地と同じ場合は入力不要です" sqref="CJ55:CR61" xr:uid="{00000000-0002-0000-0400-00000D000000}"/>
    <dataValidation imeMode="halfAlpha" allowBlank="1" showErrorMessage="1" sqref="BZ55:CF61" xr:uid="{00000000-0002-0000-0400-00000E000000}"/>
    <dataValidation allowBlank="1" showErrorMessage="1" sqref="BZ15:CR18" xr:uid="{00000000-0002-0000-0400-00000F000000}"/>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10:CR11" xr:uid="{00000000-0002-0000-0400-000010000000}"/>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10:CH11" xr:uid="{00000000-0002-0000-0400-000011000000}"/>
    <dataValidation imeMode="fullKatakana" allowBlank="1" showInputMessage="1" showErrorMessage="1" prompt="カタカナで入力してください_x000a__x000a_※役職名不要" sqref="AZ14:BH15" xr:uid="{00000000-0002-0000-0400-000012000000}"/>
    <dataValidation imeMode="fullKatakana" allowBlank="1" showInputMessage="1" showErrorMessage="1" sqref="BI14:BJ15 AZ16:BR17" xr:uid="{00000000-0002-0000-0400-000013000000}"/>
    <dataValidation allowBlank="1" showInputMessage="1" showErrorMessage="1" prompt="※役職名不要" sqref="CH40:CH45 BZ40" xr:uid="{00000000-0002-0000-0400-000014000000}"/>
    <dataValidation imeMode="fullKatakana" allowBlank="1" showInputMessage="1" showErrorMessage="1" prompt="カタカナで入力し、姓と名の間は1文字空けてください_x000a__x000a_※役職名不要" sqref="AZ13 BJ13" xr:uid="{00000000-0002-0000-0400-000015000000}"/>
    <dataValidation allowBlank="1" showInputMessage="1" showErrorMessage="1" prompt="姓と名の間は1文字空けてください_x000a__x000a_※役職名不要" sqref="BJ18 AZ18" xr:uid="{00000000-0002-0000-0400-000016000000}"/>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111" min="3" max="95" man="1"/>
    <brk id="158" min="3" max="95"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F90E7F37-B5C0-4BCA-A7A2-A9BA1D2B209C}">
            <xm:f>作業２!$E$53=1</xm:f>
            <x14:dxf>
              <fill>
                <patternFill patternType="solid">
                  <bgColor theme="0"/>
                </patternFill>
              </fill>
            </x14:dxf>
          </x14:cfRule>
          <xm:sqref>L73:S77</xm:sqref>
        </x14:conditionalFormatting>
        <x14:conditionalFormatting xmlns:xm="http://schemas.microsoft.com/office/excel/2006/main">
          <x14:cfRule type="expression" priority="5" id="{0DA15C01-116A-4CE5-A5A1-5B2D1EAC3EA2}">
            <xm:f>作業２!$E$53=15</xm:f>
            <x14:dxf>
              <fill>
                <patternFill>
                  <bgColor theme="0"/>
                </patternFill>
              </fill>
            </x14:dxf>
          </x14:cfRule>
          <xm:sqref>AJ73:AQ77</xm:sqref>
        </x14:conditionalFormatting>
        <x14:conditionalFormatting xmlns:xm="http://schemas.microsoft.com/office/excel/2006/main">
          <x14:cfRule type="expression" priority="1" id="{BA24585C-1946-4961-8A4D-18A482EEDF39}">
            <xm:f>作業２!$E$55&gt;0</xm:f>
            <x14:dxf>
              <fill>
                <patternFill patternType="none">
                  <bgColor auto="1"/>
                </patternFill>
              </fill>
            </x14:dxf>
          </x14:cfRule>
          <xm:sqref>AW65:BR67</xm:sqref>
        </x14:conditionalFormatting>
        <x14:conditionalFormatting xmlns:xm="http://schemas.microsoft.com/office/excel/2006/main">
          <x14:cfRule type="expression" priority="3" id="{AAC80C49-C324-4D02-8465-D91A6FB34E83}">
            <xm:f>作業２!$E$53=1</xm:f>
            <x14:dxf>
              <fill>
                <patternFill patternType="none">
                  <bgColor auto="1"/>
                </patternFill>
              </fill>
            </x14:dxf>
          </x14:cfRule>
          <xm:sqref>AY57:BH61</xm:sqref>
        </x14:conditionalFormatting>
        <x14:conditionalFormatting xmlns:xm="http://schemas.microsoft.com/office/excel/2006/main">
          <x14:cfRule type="expression" priority="4" id="{A1EB9D32-EA4A-466E-97F5-E6D79E07ADAC}">
            <xm:f>作業２!$E$53&gt;4</xm:f>
            <x14:dxf>
              <fill>
                <patternFill>
                  <bgColor theme="0"/>
                </patternFill>
              </fill>
            </x14:dxf>
          </x14:cfRule>
          <xm:sqref>BG73:BN77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CW233"/>
  <sheetViews>
    <sheetView showGridLines="0" view="pageBreakPreview" topLeftCell="C4" zoomScale="75" zoomScaleNormal="70" zoomScaleSheetLayoutView="75" zoomScalePageLayoutView="70" workbookViewId="0">
      <selection activeCell="D4" sqref="D4"/>
    </sheetView>
  </sheetViews>
  <sheetFormatPr defaultColWidth="1.625" defaultRowHeight="13.5"/>
  <cols>
    <col min="1" max="1" width="2.375" hidden="1" customWidth="1"/>
    <col min="2" max="2" width="3.375" hidden="1" customWidth="1"/>
    <col min="3" max="3" width="0.75" customWidth="1"/>
    <col min="4" max="11" width="1.5" customWidth="1"/>
    <col min="12" max="44" width="1.625" customWidth="1"/>
    <col min="45" max="51" width="1.5" customWidth="1"/>
    <col min="52" max="58" width="1.625" customWidth="1"/>
    <col min="59" max="59" width="2.125" customWidth="1"/>
    <col min="60" max="69" width="1.625" customWidth="1"/>
    <col min="70" max="70" width="2.5" customWidth="1"/>
    <col min="71" max="73" width="1.625" customWidth="1"/>
    <col min="74" max="74" width="2" customWidth="1"/>
    <col min="75" max="75" width="2.375" customWidth="1"/>
    <col min="76" max="76" width="1.625" customWidth="1"/>
    <col min="77" max="77" width="1.25" customWidth="1"/>
    <col min="78" max="80" width="1.625" customWidth="1"/>
    <col min="81" max="81" width="2.25" customWidth="1"/>
    <col min="82" max="82" width="1.625" customWidth="1"/>
    <col min="83" max="83" width="2" customWidth="1"/>
    <col min="84" max="85" width="1.625" customWidth="1"/>
    <col min="86" max="86" width="2" customWidth="1"/>
    <col min="87" max="87" width="1.625" customWidth="1"/>
    <col min="88" max="88" width="1.75" customWidth="1"/>
    <col min="89" max="91" width="1.625" customWidth="1"/>
    <col min="92" max="92" width="2" customWidth="1"/>
    <col min="93" max="96" width="1.625" customWidth="1"/>
    <col min="97" max="97" width="9.75" hidden="1" customWidth="1"/>
    <col min="98" max="101" width="15.625" hidden="1" customWidth="1"/>
    <col min="102" max="107" width="15.625" customWidth="1"/>
  </cols>
  <sheetData>
    <row r="1" spans="1:97" ht="6.75" hidden="1" customHeight="1">
      <c r="A1" s="2" t="s">
        <v>50</v>
      </c>
      <c r="B1" s="2">
        <v>430</v>
      </c>
    </row>
    <row r="2" spans="1:97" s="3" customFormat="1" ht="33" hidden="1" customHeight="1">
      <c r="A2" s="8" t="s">
        <v>51</v>
      </c>
      <c r="D2" s="989" t="s">
        <v>62</v>
      </c>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c r="CJ2" s="990"/>
      <c r="CK2" s="990"/>
      <c r="CL2" s="990"/>
      <c r="CM2" s="990"/>
      <c r="CN2" s="990"/>
      <c r="CO2" s="990"/>
      <c r="CP2" s="990"/>
      <c r="CQ2" s="990"/>
      <c r="CR2" s="991"/>
    </row>
    <row r="3" spans="1:97" hidden="1"/>
    <row r="4" spans="1:97" ht="16.5" customHeight="1">
      <c r="BZ4" s="992" t="s">
        <v>31</v>
      </c>
      <c r="CA4" s="992"/>
      <c r="CB4" s="992"/>
      <c r="CC4" s="992"/>
      <c r="CD4" s="992"/>
      <c r="CE4" s="992"/>
      <c r="CF4" s="992"/>
      <c r="CG4" s="992"/>
      <c r="CH4" s="992"/>
      <c r="CI4" s="992"/>
      <c r="CJ4" s="992"/>
      <c r="CK4" s="992"/>
      <c r="CL4" s="992"/>
      <c r="CM4" s="992"/>
      <c r="CN4" s="992"/>
      <c r="CO4" s="992"/>
      <c r="CP4" s="992"/>
      <c r="CQ4" s="992"/>
      <c r="CR4" s="992"/>
    </row>
    <row r="5" spans="1:97" ht="9.75" customHeight="1"/>
    <row r="6" spans="1:97" ht="24.75" customHeight="1">
      <c r="E6" s="1"/>
      <c r="F6" s="1"/>
      <c r="G6" s="1"/>
      <c r="H6" s="1"/>
      <c r="I6" s="1"/>
      <c r="J6" s="1"/>
      <c r="K6" s="1"/>
      <c r="M6" s="1"/>
      <c r="N6" s="1"/>
      <c r="O6" s="1"/>
      <c r="P6" s="1"/>
      <c r="Q6" s="1"/>
      <c r="R6" s="1"/>
      <c r="S6" s="1"/>
      <c r="T6" s="1"/>
      <c r="U6" s="1"/>
      <c r="V6" s="1"/>
      <c r="W6" s="1"/>
      <c r="X6" s="1"/>
      <c r="Y6" s="1"/>
      <c r="Z6" s="1"/>
      <c r="AA6" s="1"/>
      <c r="AB6" s="1"/>
      <c r="AC6" s="1"/>
      <c r="AD6" s="1"/>
      <c r="AE6" s="1"/>
      <c r="AH6" s="1016" t="s">
        <v>2</v>
      </c>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c r="BK6" s="1016"/>
      <c r="BL6" s="1016"/>
      <c r="BM6" s="1016"/>
      <c r="BN6" s="1016"/>
      <c r="BO6" s="1"/>
      <c r="BP6" s="1"/>
      <c r="BQ6" s="1"/>
      <c r="BR6" s="1"/>
      <c r="BS6" s="1"/>
      <c r="BT6" s="1"/>
      <c r="BU6" s="1"/>
      <c r="BV6" s="1"/>
      <c r="BW6" s="1"/>
      <c r="BX6" s="1"/>
      <c r="BY6" s="11"/>
      <c r="BZ6" s="993" t="s">
        <v>0</v>
      </c>
      <c r="CA6" s="994"/>
      <c r="CB6" s="994"/>
      <c r="CC6" s="994"/>
      <c r="CD6" s="994"/>
      <c r="CE6" s="994"/>
      <c r="CF6" s="994"/>
      <c r="CG6" s="994"/>
      <c r="CH6" s="994"/>
      <c r="CI6" s="994"/>
      <c r="CJ6" s="994"/>
      <c r="CK6" s="994"/>
      <c r="CL6" s="994"/>
      <c r="CM6" s="994"/>
      <c r="CN6" s="994"/>
      <c r="CO6" s="994"/>
      <c r="CP6" s="994"/>
      <c r="CQ6" s="994"/>
      <c r="CR6" s="995"/>
    </row>
    <row r="7" spans="1:97" ht="39" customHeight="1">
      <c r="AH7" s="1017" t="s">
        <v>473</v>
      </c>
      <c r="AI7" s="1017"/>
      <c r="AJ7" s="1017"/>
      <c r="AK7" s="1017"/>
      <c r="AL7" s="1017"/>
      <c r="AM7" s="1017"/>
      <c r="AN7" s="1017"/>
      <c r="AO7" s="1017"/>
      <c r="AP7" s="1017"/>
      <c r="AQ7" s="1017"/>
      <c r="AR7" s="1017"/>
      <c r="AS7" s="1017"/>
      <c r="AT7" s="1017"/>
      <c r="AU7" s="1017"/>
      <c r="AV7" s="1017"/>
      <c r="AW7" s="1017"/>
      <c r="AX7" s="1017"/>
      <c r="AY7" s="1017"/>
      <c r="AZ7" s="1017"/>
      <c r="BA7" s="1017"/>
      <c r="BB7" s="1017"/>
      <c r="BC7" s="1017"/>
      <c r="BD7" s="1017"/>
      <c r="BE7" s="1017"/>
      <c r="BF7" s="1017"/>
      <c r="BG7" s="1017"/>
      <c r="BH7" s="1017"/>
      <c r="BI7" s="1017"/>
      <c r="BJ7" s="1017"/>
      <c r="BK7" s="1017"/>
      <c r="BL7" s="1017"/>
      <c r="BM7" s="1017"/>
      <c r="BN7" s="1017"/>
      <c r="BZ7" s="996"/>
      <c r="CA7" s="997"/>
      <c r="CB7" s="997"/>
      <c r="CC7" s="997"/>
      <c r="CD7" s="997"/>
      <c r="CE7" s="997"/>
      <c r="CF7" s="997"/>
      <c r="CG7" s="997"/>
      <c r="CH7" s="997"/>
      <c r="CI7" s="997"/>
      <c r="CJ7" s="997"/>
      <c r="CK7" s="997"/>
      <c r="CL7" s="997"/>
      <c r="CM7" s="997"/>
      <c r="CN7" s="997"/>
      <c r="CO7" s="997"/>
      <c r="CP7" s="997"/>
      <c r="CQ7" s="997"/>
      <c r="CR7" s="998"/>
    </row>
    <row r="8" spans="1:97" ht="7.5" customHeight="1" thickBot="1">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row>
    <row r="9" spans="1:97" ht="24.75" customHeight="1" thickTop="1">
      <c r="E9" s="1"/>
      <c r="F9" s="1"/>
      <c r="G9" s="1"/>
      <c r="H9" s="1"/>
      <c r="I9" s="1"/>
      <c r="J9" s="1"/>
      <c r="K9" s="1"/>
      <c r="L9" s="1"/>
      <c r="M9" s="1"/>
      <c r="N9" s="1"/>
      <c r="O9" s="1"/>
      <c r="P9" s="1"/>
      <c r="Q9" s="1"/>
      <c r="R9" s="1"/>
      <c r="S9" s="1"/>
      <c r="T9" s="1"/>
      <c r="U9" s="1"/>
      <c r="V9" s="1"/>
      <c r="W9" s="1"/>
      <c r="X9" s="1"/>
      <c r="Y9" s="1"/>
      <c r="Z9" s="1"/>
      <c r="AA9" s="1"/>
      <c r="AB9" s="1"/>
      <c r="AC9" s="1"/>
      <c r="AD9" s="1"/>
      <c r="AE9" s="1"/>
      <c r="AF9" s="1"/>
      <c r="AG9" s="1"/>
      <c r="AH9" s="992" t="s">
        <v>474</v>
      </c>
      <c r="AI9" s="992"/>
      <c r="AJ9" s="992"/>
      <c r="AK9" s="992"/>
      <c r="AL9" s="992"/>
      <c r="AM9" s="992"/>
      <c r="AN9" s="992"/>
      <c r="AO9" s="992"/>
      <c r="AP9" s="992"/>
      <c r="AQ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S9" s="999" t="s">
        <v>35</v>
      </c>
      <c r="BT9" s="1000"/>
      <c r="BU9" s="1000"/>
      <c r="BV9" s="1000"/>
      <c r="BW9" s="1000"/>
      <c r="BX9" s="1000"/>
      <c r="BY9" s="1001"/>
      <c r="BZ9" s="1007" t="s">
        <v>55</v>
      </c>
      <c r="CA9" s="1008"/>
      <c r="CB9" s="1008"/>
      <c r="CC9" s="1008"/>
      <c r="CD9" s="1008"/>
      <c r="CE9" s="1008"/>
      <c r="CF9" s="1008"/>
      <c r="CG9" s="1008"/>
      <c r="CH9" s="1009"/>
      <c r="CI9" s="1007" t="s">
        <v>56</v>
      </c>
      <c r="CJ9" s="1008"/>
      <c r="CK9" s="1008"/>
      <c r="CL9" s="1008"/>
      <c r="CM9" s="1008"/>
      <c r="CN9" s="1008"/>
      <c r="CO9" s="1008"/>
      <c r="CP9" s="1008"/>
      <c r="CQ9" s="1008"/>
      <c r="CR9" s="1010"/>
      <c r="CS9" t="s">
        <v>62</v>
      </c>
    </row>
    <row r="10" spans="1:97" ht="19.5" customHeight="1">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1018" t="str">
        <f ca="1">CONCATENATE("（ ",作業２!C67," ",作業２!C59," 年 5 月 1 日現在 ）" )</f>
        <v>（ 令和 6 年 5 月 1 日現在 ）</v>
      </c>
      <c r="AI10" s="1018"/>
      <c r="AJ10" s="1018"/>
      <c r="AK10" s="1018"/>
      <c r="AL10" s="1018"/>
      <c r="AM10" s="1018"/>
      <c r="AN10" s="1018"/>
      <c r="AO10" s="1018"/>
      <c r="AP10" s="1018"/>
      <c r="AQ10" s="1018"/>
      <c r="AR10" s="1018"/>
      <c r="AS10" s="1018"/>
      <c r="AT10" s="1018"/>
      <c r="AU10" s="1018"/>
      <c r="AV10" s="1018"/>
      <c r="AW10" s="1018"/>
      <c r="AX10" s="1018"/>
      <c r="AY10" s="1018"/>
      <c r="AZ10" s="1018"/>
      <c r="BA10" s="1018"/>
      <c r="BB10" s="1018"/>
      <c r="BC10" s="1018"/>
      <c r="BD10" s="1018"/>
      <c r="BE10" s="1018"/>
      <c r="BF10" s="1018"/>
      <c r="BG10" s="1018"/>
      <c r="BH10" s="1018"/>
      <c r="BI10" s="1018"/>
      <c r="BJ10" s="1018"/>
      <c r="BK10" s="1018"/>
      <c r="BL10" s="1018"/>
      <c r="BM10" s="1018"/>
      <c r="BN10" s="1018"/>
      <c r="BS10" s="916"/>
      <c r="BT10" s="1002"/>
      <c r="BU10" s="1002"/>
      <c r="BV10" s="1002"/>
      <c r="BW10" s="1002"/>
      <c r="BX10" s="1002"/>
      <c r="BY10" s="1003"/>
      <c r="BZ10" s="1011" t="str">
        <f ca="1">IF(作業１!F8="（昨年度新設法人）","",IF(AV116="",IF(作業１!F22="","",作業１!F22),""))</f>
        <v/>
      </c>
      <c r="CA10" s="1012"/>
      <c r="CB10" s="1012"/>
      <c r="CC10" s="1012"/>
      <c r="CD10" s="1012"/>
      <c r="CE10" s="1012"/>
      <c r="CF10" s="1012"/>
      <c r="CG10" s="1012"/>
      <c r="CH10" s="1013"/>
      <c r="CI10" s="1011" t="str">
        <f>IF(作業１!F21="","",作業１!F21)</f>
        <v/>
      </c>
      <c r="CJ10" s="1012"/>
      <c r="CK10" s="1012"/>
      <c r="CL10" s="1012"/>
      <c r="CM10" s="1012"/>
      <c r="CN10" s="1012"/>
      <c r="CO10" s="1012"/>
      <c r="CP10" s="1012"/>
      <c r="CQ10" s="1012"/>
      <c r="CR10" s="1015"/>
    </row>
    <row r="11" spans="1:97" ht="11.25" customHeight="1">
      <c r="BD11" s="4"/>
      <c r="BS11" s="916"/>
      <c r="BT11" s="1002"/>
      <c r="BU11" s="1002"/>
      <c r="BV11" s="1002"/>
      <c r="BW11" s="1002"/>
      <c r="BX11" s="1002"/>
      <c r="BY11" s="1003"/>
      <c r="BZ11" s="1014"/>
      <c r="CA11" s="1012"/>
      <c r="CB11" s="1012"/>
      <c r="CC11" s="1012"/>
      <c r="CD11" s="1012"/>
      <c r="CE11" s="1012"/>
      <c r="CF11" s="1012"/>
      <c r="CG11" s="1012"/>
      <c r="CH11" s="1013"/>
      <c r="CI11" s="1014"/>
      <c r="CJ11" s="1012"/>
      <c r="CK11" s="1012"/>
      <c r="CL11" s="1012"/>
      <c r="CM11" s="1012"/>
      <c r="CN11" s="1012"/>
      <c r="CO11" s="1012"/>
      <c r="CP11" s="1012"/>
      <c r="CQ11" s="1012"/>
      <c r="CR11" s="1015"/>
    </row>
    <row r="12" spans="1:97" ht="17.25" customHeight="1" thickBot="1">
      <c r="D12" s="432" t="s">
        <v>513</v>
      </c>
      <c r="BS12" s="1004"/>
      <c r="BT12" s="1005"/>
      <c r="BU12" s="1005"/>
      <c r="BV12" s="1005"/>
      <c r="BW12" s="1005"/>
      <c r="BX12" s="1005"/>
      <c r="BY12" s="1006"/>
      <c r="BZ12" s="337" t="s">
        <v>49</v>
      </c>
      <c r="CA12" s="336"/>
      <c r="CB12" s="336"/>
      <c r="CC12" s="336"/>
      <c r="CD12" s="336"/>
      <c r="CE12" s="336"/>
      <c r="CF12" s="336"/>
      <c r="CG12" s="336"/>
      <c r="CH12" s="336"/>
      <c r="CI12" s="336"/>
      <c r="CJ12" s="336"/>
      <c r="CK12" s="336"/>
      <c r="CL12" s="336"/>
      <c r="CM12" s="336"/>
      <c r="CN12" s="336"/>
      <c r="CO12" s="336"/>
      <c r="CP12" s="336"/>
      <c r="CQ12" s="336"/>
      <c r="CR12" s="338"/>
    </row>
    <row r="13" spans="1:97" ht="15" customHeight="1" thickTop="1">
      <c r="D13" s="999" t="str">
        <f>IF(LEN(IF(作業１!F12&gt;1,CONCATENATE(作業１!G18," ",作業１!G6," ",作業２!F8),IF(作業１!F12=1,CONCATENATE(作業１!G19," ",作業１!G6),"")))&gt;50,"フリガナ　　　　　　　※2","フリガナ")</f>
        <v>フリガナ</v>
      </c>
      <c r="E13" s="1000"/>
      <c r="F13" s="1000"/>
      <c r="G13" s="1000"/>
      <c r="H13" s="1000"/>
      <c r="I13" s="1000"/>
      <c r="J13" s="1000"/>
      <c r="K13" s="1001"/>
      <c r="L13" s="1019" t="str">
        <f>IF(作業１!F7="（個人立）",IF(作業２!F8&gt;0,作業２!F8,""),LEFT(IF(作業１!F12&gt;1,CONCATENATE(作業１!G18," ",作業１!G6," ",作業２!F8),IF(作業１!F12=1,CONCATENATE(作業１!G18," ",作業１!G6),"")),50))</f>
        <v/>
      </c>
      <c r="M13" s="1020"/>
      <c r="N13" s="1020"/>
      <c r="O13" s="1020"/>
      <c r="P13" s="1020"/>
      <c r="Q13" s="1020"/>
      <c r="R13" s="1020"/>
      <c r="S13" s="1020"/>
      <c r="T13" s="1020"/>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1"/>
      <c r="AS13" s="1028" t="s">
        <v>12</v>
      </c>
      <c r="AT13" s="1000"/>
      <c r="AU13" s="1000"/>
      <c r="AV13" s="1000"/>
      <c r="AW13" s="1000"/>
      <c r="AX13" s="1000"/>
      <c r="AY13" s="1001"/>
      <c r="AZ13" s="1083" t="s">
        <v>385</v>
      </c>
      <c r="BA13" s="1084"/>
      <c r="BB13" s="1084"/>
      <c r="BC13" s="1084"/>
      <c r="BD13" s="1084"/>
      <c r="BE13" s="1084"/>
      <c r="BF13" s="1084"/>
      <c r="BG13" s="1084"/>
      <c r="BH13" s="1084"/>
      <c r="BI13" s="1085"/>
      <c r="BJ13" s="1084" t="s">
        <v>386</v>
      </c>
      <c r="BK13" s="1084"/>
      <c r="BL13" s="1084"/>
      <c r="BM13" s="1084"/>
      <c r="BN13" s="1084"/>
      <c r="BO13" s="1084"/>
      <c r="BP13" s="1084"/>
      <c r="BQ13" s="1084"/>
      <c r="BR13" s="1086"/>
      <c r="BS13" s="1029" t="s">
        <v>23</v>
      </c>
      <c r="BT13" s="763"/>
      <c r="BU13" s="763"/>
      <c r="BV13" s="763"/>
      <c r="BW13" s="763"/>
      <c r="BX13" s="763"/>
      <c r="BY13" s="764"/>
      <c r="BZ13" s="1035" t="s">
        <v>8</v>
      </c>
      <c r="CA13" s="1036"/>
      <c r="CB13" s="1036"/>
      <c r="CC13" s="1036"/>
      <c r="CD13" s="1036" t="s">
        <v>3</v>
      </c>
      <c r="CE13" s="1036"/>
      <c r="CF13" s="1036"/>
      <c r="CG13" s="1036"/>
      <c r="CH13" s="1036"/>
      <c r="CI13" s="1036" t="s">
        <v>4</v>
      </c>
      <c r="CJ13" s="1036"/>
      <c r="CK13" s="1036"/>
      <c r="CL13" s="1036"/>
      <c r="CM13" s="1036"/>
      <c r="CN13" s="1036" t="s">
        <v>5</v>
      </c>
      <c r="CO13" s="1036"/>
      <c r="CP13" s="1036"/>
      <c r="CQ13" s="1036"/>
      <c r="CR13" s="1380"/>
    </row>
    <row r="14" spans="1:97" ht="3" customHeight="1">
      <c r="D14" s="916"/>
      <c r="E14" s="1002"/>
      <c r="F14" s="1002"/>
      <c r="G14" s="1002"/>
      <c r="H14" s="1002"/>
      <c r="I14" s="1002"/>
      <c r="J14" s="1002"/>
      <c r="K14" s="1003"/>
      <c r="L14" s="1022"/>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4"/>
      <c r="AS14" s="1029"/>
      <c r="AT14" s="1002"/>
      <c r="AU14" s="1002"/>
      <c r="AV14" s="1002"/>
      <c r="AW14" s="1002"/>
      <c r="AX14" s="1002"/>
      <c r="AY14" s="1003"/>
      <c r="AZ14" s="1087" t="str">
        <f>IF(作業１!F10="","",作業１!F10)</f>
        <v/>
      </c>
      <c r="BA14" s="1088"/>
      <c r="BB14" s="1088"/>
      <c r="BC14" s="1088"/>
      <c r="BD14" s="1088"/>
      <c r="BE14" s="1088"/>
      <c r="BF14" s="1088"/>
      <c r="BG14" s="1088"/>
      <c r="BH14" s="1088"/>
      <c r="BI14" s="140"/>
      <c r="BJ14" s="141"/>
      <c r="BK14" s="1089" t="str">
        <f>IF(作業１!G10="","",作業１!G10)</f>
        <v/>
      </c>
      <c r="BL14" s="1089"/>
      <c r="BM14" s="1089"/>
      <c r="BN14" s="1089"/>
      <c r="BO14" s="1089"/>
      <c r="BP14" s="1089"/>
      <c r="BQ14" s="1089"/>
      <c r="BR14" s="1090"/>
      <c r="BS14" s="1031"/>
      <c r="BT14" s="763"/>
      <c r="BU14" s="763"/>
      <c r="BV14" s="763"/>
      <c r="BW14" s="763"/>
      <c r="BX14" s="763"/>
      <c r="BY14" s="764"/>
      <c r="BZ14" s="1035"/>
      <c r="CA14" s="1036"/>
      <c r="CB14" s="1036"/>
      <c r="CC14" s="1036"/>
      <c r="CD14" s="1036"/>
      <c r="CE14" s="1036"/>
      <c r="CF14" s="1036"/>
      <c r="CG14" s="1036"/>
      <c r="CH14" s="1036"/>
      <c r="CI14" s="1036"/>
      <c r="CJ14" s="1036"/>
      <c r="CK14" s="1036"/>
      <c r="CL14" s="1036"/>
      <c r="CM14" s="1036"/>
      <c r="CN14" s="1036"/>
      <c r="CO14" s="1036"/>
      <c r="CP14" s="1036"/>
      <c r="CQ14" s="1036"/>
      <c r="CR14" s="1380"/>
    </row>
    <row r="15" spans="1:97" ht="19.5" customHeight="1">
      <c r="D15" s="916"/>
      <c r="E15" s="1002"/>
      <c r="F15" s="1002"/>
      <c r="G15" s="1002"/>
      <c r="H15" s="1002"/>
      <c r="I15" s="1002"/>
      <c r="J15" s="1002"/>
      <c r="K15" s="1003"/>
      <c r="L15" s="1022"/>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4"/>
      <c r="AS15" s="1029"/>
      <c r="AT15" s="1002"/>
      <c r="AU15" s="1002"/>
      <c r="AV15" s="1002"/>
      <c r="AW15" s="1002"/>
      <c r="AX15" s="1002"/>
      <c r="AY15" s="1003"/>
      <c r="AZ15" s="1087"/>
      <c r="BA15" s="1088"/>
      <c r="BB15" s="1088"/>
      <c r="BC15" s="1088"/>
      <c r="BD15" s="1088"/>
      <c r="BE15" s="1088"/>
      <c r="BF15" s="1088"/>
      <c r="BG15" s="1088"/>
      <c r="BH15" s="1088"/>
      <c r="BI15" s="140"/>
      <c r="BJ15" s="141"/>
      <c r="BK15" s="1089"/>
      <c r="BL15" s="1089"/>
      <c r="BM15" s="1089"/>
      <c r="BN15" s="1089"/>
      <c r="BO15" s="1089"/>
      <c r="BP15" s="1089"/>
      <c r="BQ15" s="1089"/>
      <c r="BR15" s="1090"/>
      <c r="BS15" s="1031"/>
      <c r="BT15" s="763"/>
      <c r="BU15" s="763"/>
      <c r="BV15" s="763"/>
      <c r="BW15" s="763"/>
      <c r="BX15" s="763"/>
      <c r="BY15" s="764"/>
      <c r="BZ15" s="257"/>
      <c r="CA15" s="258"/>
      <c r="CB15" s="258"/>
      <c r="CC15" s="258"/>
      <c r="CD15" s="259"/>
      <c r="CE15" s="259"/>
      <c r="CF15" s="259"/>
      <c r="CG15" s="259"/>
      <c r="CH15" s="259"/>
      <c r="CI15" s="259"/>
      <c r="CJ15" s="259"/>
      <c r="CK15" s="259"/>
      <c r="CL15" s="259"/>
      <c r="CM15" s="259"/>
      <c r="CN15" s="259"/>
      <c r="CO15" s="259"/>
      <c r="CP15" s="259"/>
      <c r="CQ15" s="259"/>
      <c r="CR15" s="260"/>
    </row>
    <row r="16" spans="1:97" ht="2.25" customHeight="1">
      <c r="D16" s="916"/>
      <c r="E16" s="1002"/>
      <c r="F16" s="1002"/>
      <c r="G16" s="1002"/>
      <c r="H16" s="1002"/>
      <c r="I16" s="1002"/>
      <c r="J16" s="1002"/>
      <c r="K16" s="1003"/>
      <c r="L16" s="1022"/>
      <c r="M16" s="1023"/>
      <c r="N16" s="1023"/>
      <c r="O16" s="1023"/>
      <c r="P16" s="1023"/>
      <c r="Q16" s="1023"/>
      <c r="R16" s="1023"/>
      <c r="S16" s="1023"/>
      <c r="T16" s="1023"/>
      <c r="U16" s="1023"/>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4"/>
      <c r="AS16" s="1029"/>
      <c r="AT16" s="1002"/>
      <c r="AU16" s="1002"/>
      <c r="AV16" s="1002"/>
      <c r="AW16" s="1002"/>
      <c r="AX16" s="1002"/>
      <c r="AY16" s="1003"/>
      <c r="AZ16" s="110"/>
      <c r="BA16" s="111"/>
      <c r="BB16" s="111"/>
      <c r="BC16" s="111"/>
      <c r="BD16" s="111"/>
      <c r="BE16" s="111"/>
      <c r="BF16" s="111"/>
      <c r="BG16" s="111"/>
      <c r="BH16" s="111"/>
      <c r="BI16" s="112"/>
      <c r="BJ16" s="113"/>
      <c r="BK16" s="113"/>
      <c r="BL16" s="113"/>
      <c r="BM16" s="113"/>
      <c r="BN16" s="113"/>
      <c r="BO16" s="113"/>
      <c r="BP16" s="113"/>
      <c r="BQ16" s="113"/>
      <c r="BR16" s="114"/>
      <c r="BS16" s="1031"/>
      <c r="BT16" s="763"/>
      <c r="BU16" s="763"/>
      <c r="BV16" s="763"/>
      <c r="BW16" s="763"/>
      <c r="BX16" s="763"/>
      <c r="BY16" s="764"/>
      <c r="BZ16" s="257"/>
      <c r="CA16" s="258"/>
      <c r="CB16" s="258"/>
      <c r="CC16" s="258"/>
      <c r="CD16" s="259"/>
      <c r="CE16" s="259"/>
      <c r="CF16" s="259"/>
      <c r="CG16" s="259"/>
      <c r="CH16" s="259"/>
      <c r="CI16" s="259"/>
      <c r="CJ16" s="259"/>
      <c r="CK16" s="259"/>
      <c r="CL16" s="259"/>
      <c r="CM16" s="259"/>
      <c r="CN16" s="259"/>
      <c r="CO16" s="259"/>
      <c r="CP16" s="259"/>
      <c r="CQ16" s="259"/>
      <c r="CR16" s="260"/>
    </row>
    <row r="17" spans="4:96" ht="2.25" customHeight="1">
      <c r="D17" s="1004"/>
      <c r="E17" s="1005"/>
      <c r="F17" s="1005"/>
      <c r="G17" s="1005"/>
      <c r="H17" s="1005"/>
      <c r="I17" s="1005"/>
      <c r="J17" s="1005"/>
      <c r="K17" s="1006"/>
      <c r="L17" s="1025"/>
      <c r="M17" s="1026"/>
      <c r="N17" s="1026"/>
      <c r="O17" s="1026"/>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1027"/>
      <c r="AS17" s="1030"/>
      <c r="AT17" s="1005"/>
      <c r="AU17" s="1005"/>
      <c r="AV17" s="1005"/>
      <c r="AW17" s="1005"/>
      <c r="AX17" s="1005"/>
      <c r="AY17" s="1006"/>
      <c r="AZ17" s="115"/>
      <c r="BA17" s="116"/>
      <c r="BB17" s="116"/>
      <c r="BC17" s="116"/>
      <c r="BD17" s="116"/>
      <c r="BE17" s="116"/>
      <c r="BF17" s="116"/>
      <c r="BG17" s="116"/>
      <c r="BH17" s="116"/>
      <c r="BI17" s="117"/>
      <c r="BJ17" s="118"/>
      <c r="BK17" s="118"/>
      <c r="BL17" s="118"/>
      <c r="BM17" s="118"/>
      <c r="BN17" s="118"/>
      <c r="BO17" s="118"/>
      <c r="BP17" s="118"/>
      <c r="BQ17" s="118"/>
      <c r="BR17" s="119"/>
      <c r="BS17" s="1031"/>
      <c r="BT17" s="763"/>
      <c r="BU17" s="763"/>
      <c r="BV17" s="763"/>
      <c r="BW17" s="763"/>
      <c r="BX17" s="763"/>
      <c r="BY17" s="764"/>
      <c r="BZ17" s="257"/>
      <c r="CA17" s="258"/>
      <c r="CB17" s="258"/>
      <c r="CC17" s="258"/>
      <c r="CD17" s="259"/>
      <c r="CE17" s="259"/>
      <c r="CF17" s="259"/>
      <c r="CG17" s="259"/>
      <c r="CH17" s="259"/>
      <c r="CI17" s="259"/>
      <c r="CJ17" s="259"/>
      <c r="CK17" s="259"/>
      <c r="CL17" s="259"/>
      <c r="CM17" s="259"/>
      <c r="CN17" s="259"/>
      <c r="CO17" s="259"/>
      <c r="CP17" s="259"/>
      <c r="CQ17" s="259"/>
      <c r="CR17" s="260"/>
    </row>
    <row r="18" spans="4:96" ht="6" customHeight="1">
      <c r="D18" s="756" t="str">
        <f>IF( I88="","法人・　　　　　　　　　　学校等名　　　　　　　　　　※","法人・　　　　　　　　　　学校等名　　　　　　　　　　※1")</f>
        <v>法人・　　　　　　　　　　学校等名　　　　　　　　　　※</v>
      </c>
      <c r="E18" s="757"/>
      <c r="F18" s="757"/>
      <c r="G18" s="757"/>
      <c r="H18" s="757"/>
      <c r="I18" s="757"/>
      <c r="J18" s="757"/>
      <c r="K18" s="758"/>
      <c r="L18" s="1038" t="str">
        <f>IF(作業１!F7="（個人立）",IF(作業２!F9=0,"",作業２!F9),(IF(作業１!F12&gt;1,CONCATENATE(作業１!F18," ",作業１!G7," ",作業２!F9),IF(作業１!F12=1,CONCATENATE(作業１!F18," ",作業１!G7),""))))</f>
        <v/>
      </c>
      <c r="M18" s="1039"/>
      <c r="N18" s="1039"/>
      <c r="O18" s="1039"/>
      <c r="P18" s="1039"/>
      <c r="Q18" s="1039"/>
      <c r="R18" s="1039"/>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40"/>
      <c r="AS18" s="1047" t="s">
        <v>11</v>
      </c>
      <c r="AT18" s="1048"/>
      <c r="AU18" s="1048"/>
      <c r="AV18" s="1048"/>
      <c r="AW18" s="1048"/>
      <c r="AX18" s="1048"/>
      <c r="AY18" s="1049"/>
      <c r="AZ18" s="1091" t="s">
        <v>302</v>
      </c>
      <c r="BA18" s="1092"/>
      <c r="BB18" s="1092"/>
      <c r="BC18" s="1092"/>
      <c r="BD18" s="1092"/>
      <c r="BE18" s="1092"/>
      <c r="BF18" s="1092"/>
      <c r="BG18" s="1092"/>
      <c r="BH18" s="1092"/>
      <c r="BI18" s="1093"/>
      <c r="BJ18" s="1092" t="s">
        <v>64</v>
      </c>
      <c r="BK18" s="1092"/>
      <c r="BL18" s="1092"/>
      <c r="BM18" s="1092"/>
      <c r="BN18" s="1092"/>
      <c r="BO18" s="1092"/>
      <c r="BP18" s="1092"/>
      <c r="BQ18" s="1092"/>
      <c r="BR18" s="1097"/>
      <c r="BS18" s="1031"/>
      <c r="BT18" s="763"/>
      <c r="BU18" s="763"/>
      <c r="BV18" s="763"/>
      <c r="BW18" s="763"/>
      <c r="BX18" s="763"/>
      <c r="BY18" s="764"/>
      <c r="BZ18" s="261"/>
      <c r="CA18" s="262"/>
      <c r="CB18" s="262"/>
      <c r="CC18" s="262"/>
      <c r="CD18" s="263"/>
      <c r="CE18" s="263"/>
      <c r="CF18" s="263"/>
      <c r="CG18" s="263"/>
      <c r="CH18" s="263"/>
      <c r="CI18" s="263"/>
      <c r="CJ18" s="263"/>
      <c r="CK18" s="263"/>
      <c r="CL18" s="263"/>
      <c r="CM18" s="263"/>
      <c r="CN18" s="263"/>
      <c r="CO18" s="263"/>
      <c r="CP18" s="263"/>
      <c r="CQ18" s="263"/>
      <c r="CR18" s="264"/>
    </row>
    <row r="19" spans="4:96" ht="9.75" customHeight="1">
      <c r="D19" s="762"/>
      <c r="E19" s="763"/>
      <c r="F19" s="763"/>
      <c r="G19" s="763"/>
      <c r="H19" s="763"/>
      <c r="I19" s="763"/>
      <c r="J19" s="763"/>
      <c r="K19" s="764"/>
      <c r="L19" s="1041"/>
      <c r="M19" s="1042"/>
      <c r="N19" s="1042"/>
      <c r="O19" s="1042"/>
      <c r="P19" s="1042"/>
      <c r="Q19" s="1042"/>
      <c r="R19" s="1042"/>
      <c r="S19" s="1042"/>
      <c r="T19" s="1042"/>
      <c r="U19" s="1042"/>
      <c r="V19" s="1042"/>
      <c r="W19" s="1042"/>
      <c r="X19" s="1042"/>
      <c r="Y19" s="1042"/>
      <c r="Z19" s="1042"/>
      <c r="AA19" s="1042"/>
      <c r="AB19" s="1042"/>
      <c r="AC19" s="1042"/>
      <c r="AD19" s="1042"/>
      <c r="AE19" s="1042"/>
      <c r="AF19" s="1042"/>
      <c r="AG19" s="1042"/>
      <c r="AH19" s="1042"/>
      <c r="AI19" s="1042"/>
      <c r="AJ19" s="1042"/>
      <c r="AK19" s="1042"/>
      <c r="AL19" s="1042"/>
      <c r="AM19" s="1042"/>
      <c r="AN19" s="1042"/>
      <c r="AO19" s="1042"/>
      <c r="AP19" s="1042"/>
      <c r="AQ19" s="1042"/>
      <c r="AR19" s="1043"/>
      <c r="AS19" s="1050"/>
      <c r="AT19" s="1051"/>
      <c r="AU19" s="1051"/>
      <c r="AV19" s="1051"/>
      <c r="AW19" s="1051"/>
      <c r="AX19" s="1051"/>
      <c r="AY19" s="1052"/>
      <c r="AZ19" s="1094"/>
      <c r="BA19" s="1095"/>
      <c r="BB19" s="1095"/>
      <c r="BC19" s="1095"/>
      <c r="BD19" s="1095"/>
      <c r="BE19" s="1095"/>
      <c r="BF19" s="1095"/>
      <c r="BG19" s="1095"/>
      <c r="BH19" s="1095"/>
      <c r="BI19" s="1096"/>
      <c r="BJ19" s="1095"/>
      <c r="BK19" s="1095"/>
      <c r="BL19" s="1095"/>
      <c r="BM19" s="1095"/>
      <c r="BN19" s="1095"/>
      <c r="BO19" s="1095"/>
      <c r="BP19" s="1095"/>
      <c r="BQ19" s="1095"/>
      <c r="BR19" s="1098"/>
      <c r="BS19" s="1031"/>
      <c r="BT19" s="763"/>
      <c r="BU19" s="763"/>
      <c r="BV19" s="763"/>
      <c r="BW19" s="763"/>
      <c r="BX19" s="763"/>
      <c r="BY19" s="764"/>
      <c r="BZ19" s="1477" t="str">
        <f>CONCATENATE(作業２!D74,"　",作業２!D75,"　",作業２!D76,"　",作業２!D77,"　",作業２!D78)</f>
        <v>3.昭和　4.平成　5.令和　　</v>
      </c>
      <c r="CA19" s="1478"/>
      <c r="CB19" s="1478"/>
      <c r="CC19" s="1478"/>
      <c r="CD19" s="1478"/>
      <c r="CE19" s="1478"/>
      <c r="CF19" s="1478"/>
      <c r="CG19" s="1478"/>
      <c r="CH19" s="1478"/>
      <c r="CI19" s="1478"/>
      <c r="CJ19" s="1478"/>
      <c r="CK19" s="1478"/>
      <c r="CL19" s="1478"/>
      <c r="CM19" s="1478"/>
      <c r="CN19" s="1478"/>
      <c r="CO19" s="1478"/>
      <c r="CP19" s="1478"/>
      <c r="CQ19" s="1478"/>
      <c r="CR19" s="1479"/>
    </row>
    <row r="20" spans="4:96" ht="9.75" customHeight="1">
      <c r="D20" s="762"/>
      <c r="E20" s="763"/>
      <c r="F20" s="763"/>
      <c r="G20" s="763"/>
      <c r="H20" s="763"/>
      <c r="I20" s="763"/>
      <c r="J20" s="763"/>
      <c r="K20" s="764"/>
      <c r="L20" s="1041"/>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3"/>
      <c r="AS20" s="1050"/>
      <c r="AT20" s="1051"/>
      <c r="AU20" s="1051"/>
      <c r="AV20" s="1051"/>
      <c r="AW20" s="1051"/>
      <c r="AX20" s="1051"/>
      <c r="AY20" s="1052"/>
      <c r="AZ20" s="1099" t="str">
        <f>IF(作業１!F11="","",作業１!F11)</f>
        <v/>
      </c>
      <c r="BA20" s="1100"/>
      <c r="BB20" s="1100"/>
      <c r="BC20" s="1100"/>
      <c r="BD20" s="1100"/>
      <c r="BE20" s="1100"/>
      <c r="BF20" s="1100"/>
      <c r="BG20" s="1100"/>
      <c r="BH20" s="1100"/>
      <c r="BI20" s="120"/>
      <c r="BJ20" s="121"/>
      <c r="BK20" s="1103" t="str">
        <f>IF(作業１!G11="","",作業１!G11)</f>
        <v/>
      </c>
      <c r="BL20" s="1103"/>
      <c r="BM20" s="1103"/>
      <c r="BN20" s="1103"/>
      <c r="BO20" s="1103"/>
      <c r="BP20" s="1103"/>
      <c r="BQ20" s="1103"/>
      <c r="BR20" s="1104"/>
      <c r="BS20" s="1032"/>
      <c r="BT20" s="1033"/>
      <c r="BU20" s="1033"/>
      <c r="BV20" s="1033"/>
      <c r="BW20" s="1033"/>
      <c r="BX20" s="1033"/>
      <c r="BY20" s="1034"/>
      <c r="BZ20" s="1480"/>
      <c r="CA20" s="1481"/>
      <c r="CB20" s="1481"/>
      <c r="CC20" s="1481"/>
      <c r="CD20" s="1481"/>
      <c r="CE20" s="1481"/>
      <c r="CF20" s="1481"/>
      <c r="CG20" s="1481"/>
      <c r="CH20" s="1481"/>
      <c r="CI20" s="1481"/>
      <c r="CJ20" s="1481"/>
      <c r="CK20" s="1481"/>
      <c r="CL20" s="1481"/>
      <c r="CM20" s="1481"/>
      <c r="CN20" s="1481"/>
      <c r="CO20" s="1481"/>
      <c r="CP20" s="1481"/>
      <c r="CQ20" s="1481"/>
      <c r="CR20" s="1482"/>
    </row>
    <row r="21" spans="4:96" ht="9.75" customHeight="1">
      <c r="D21" s="762"/>
      <c r="E21" s="763"/>
      <c r="F21" s="763"/>
      <c r="G21" s="763"/>
      <c r="H21" s="763"/>
      <c r="I21" s="763"/>
      <c r="J21" s="763"/>
      <c r="K21" s="764"/>
      <c r="L21" s="1041"/>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3"/>
      <c r="AS21" s="1050"/>
      <c r="AT21" s="1051"/>
      <c r="AU21" s="1051"/>
      <c r="AV21" s="1051"/>
      <c r="AW21" s="1051"/>
      <c r="AX21" s="1051"/>
      <c r="AY21" s="1052"/>
      <c r="AZ21" s="1099"/>
      <c r="BA21" s="1100"/>
      <c r="BB21" s="1100"/>
      <c r="BC21" s="1100"/>
      <c r="BD21" s="1100"/>
      <c r="BE21" s="1100"/>
      <c r="BF21" s="1100"/>
      <c r="BG21" s="1100"/>
      <c r="BH21" s="1100"/>
      <c r="BI21" s="120"/>
      <c r="BJ21" s="121"/>
      <c r="BK21" s="1103"/>
      <c r="BL21" s="1103"/>
      <c r="BM21" s="1103"/>
      <c r="BN21" s="1103"/>
      <c r="BO21" s="1103"/>
      <c r="BP21" s="1103"/>
      <c r="BQ21" s="1103"/>
      <c r="BR21" s="1104"/>
      <c r="BS21" s="1062" t="s">
        <v>461</v>
      </c>
      <c r="BT21" s="757"/>
      <c r="BU21" s="757"/>
      <c r="BV21" s="757"/>
      <c r="BW21" s="757"/>
      <c r="BX21" s="757"/>
      <c r="BY21" s="758"/>
      <c r="BZ21" s="714" t="str">
        <f>IF(作業２!F13="","",作業２!F13)</f>
        <v/>
      </c>
      <c r="CA21" s="715"/>
      <c r="CB21" s="715"/>
      <c r="CC21" s="715"/>
      <c r="CD21" s="715"/>
      <c r="CE21" s="715"/>
      <c r="CF21" s="715"/>
      <c r="CG21" s="715"/>
      <c r="CH21" s="715"/>
      <c r="CI21" s="715"/>
      <c r="CJ21" s="715"/>
      <c r="CK21" s="715"/>
      <c r="CL21" s="715"/>
      <c r="CM21" s="715"/>
      <c r="CN21" s="715"/>
      <c r="CO21" s="715"/>
      <c r="CP21" s="715"/>
      <c r="CQ21" s="715"/>
      <c r="CR21" s="716"/>
    </row>
    <row r="22" spans="4:96" ht="9.75" customHeight="1">
      <c r="D22" s="762"/>
      <c r="E22" s="763"/>
      <c r="F22" s="763"/>
      <c r="G22" s="763"/>
      <c r="H22" s="763"/>
      <c r="I22" s="763"/>
      <c r="J22" s="763"/>
      <c r="K22" s="764"/>
      <c r="L22" s="1041"/>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3"/>
      <c r="AS22" s="1050"/>
      <c r="AT22" s="1051"/>
      <c r="AU22" s="1051"/>
      <c r="AV22" s="1051"/>
      <c r="AW22" s="1051"/>
      <c r="AX22" s="1051"/>
      <c r="AY22" s="1052"/>
      <c r="AZ22" s="1099"/>
      <c r="BA22" s="1100"/>
      <c r="BB22" s="1100"/>
      <c r="BC22" s="1100"/>
      <c r="BD22" s="1100"/>
      <c r="BE22" s="1100"/>
      <c r="BF22" s="1100"/>
      <c r="BG22" s="1100"/>
      <c r="BH22" s="1100"/>
      <c r="BI22" s="120"/>
      <c r="BJ22" s="121"/>
      <c r="BK22" s="1103"/>
      <c r="BL22" s="1103"/>
      <c r="BM22" s="1103"/>
      <c r="BN22" s="1103"/>
      <c r="BO22" s="1103"/>
      <c r="BP22" s="1103"/>
      <c r="BQ22" s="1103"/>
      <c r="BR22" s="1104"/>
      <c r="BS22" s="1031"/>
      <c r="BT22" s="763"/>
      <c r="BU22" s="763"/>
      <c r="BV22" s="763"/>
      <c r="BW22" s="763"/>
      <c r="BX22" s="763"/>
      <c r="BY22" s="764"/>
      <c r="BZ22" s="717"/>
      <c r="CA22" s="718"/>
      <c r="CB22" s="718"/>
      <c r="CC22" s="718"/>
      <c r="CD22" s="718"/>
      <c r="CE22" s="718"/>
      <c r="CF22" s="718"/>
      <c r="CG22" s="718"/>
      <c r="CH22" s="718"/>
      <c r="CI22" s="718"/>
      <c r="CJ22" s="718"/>
      <c r="CK22" s="718"/>
      <c r="CL22" s="718"/>
      <c r="CM22" s="718"/>
      <c r="CN22" s="718"/>
      <c r="CO22" s="718"/>
      <c r="CP22" s="718"/>
      <c r="CQ22" s="718"/>
      <c r="CR22" s="719"/>
    </row>
    <row r="23" spans="4:96" ht="9.75" customHeight="1">
      <c r="D23" s="762"/>
      <c r="E23" s="763"/>
      <c r="F23" s="763"/>
      <c r="G23" s="763"/>
      <c r="H23" s="763"/>
      <c r="I23" s="763"/>
      <c r="J23" s="763"/>
      <c r="K23" s="764"/>
      <c r="L23" s="1041"/>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3"/>
      <c r="AS23" s="1050"/>
      <c r="AT23" s="1051"/>
      <c r="AU23" s="1051"/>
      <c r="AV23" s="1051"/>
      <c r="AW23" s="1051"/>
      <c r="AX23" s="1051"/>
      <c r="AY23" s="1052"/>
      <c r="AZ23" s="1099"/>
      <c r="BA23" s="1100"/>
      <c r="BB23" s="1100"/>
      <c r="BC23" s="1100"/>
      <c r="BD23" s="1100"/>
      <c r="BE23" s="1100"/>
      <c r="BF23" s="1100"/>
      <c r="BG23" s="1100"/>
      <c r="BH23" s="1100"/>
      <c r="BI23" s="120"/>
      <c r="BJ23" s="121"/>
      <c r="BK23" s="1103"/>
      <c r="BL23" s="1103"/>
      <c r="BM23" s="1103"/>
      <c r="BN23" s="1103"/>
      <c r="BO23" s="1103"/>
      <c r="BP23" s="1103"/>
      <c r="BQ23" s="1103"/>
      <c r="BR23" s="1104"/>
      <c r="BS23" s="1031"/>
      <c r="BT23" s="763"/>
      <c r="BU23" s="763"/>
      <c r="BV23" s="763"/>
      <c r="BW23" s="763"/>
      <c r="BX23" s="763"/>
      <c r="BY23" s="764"/>
      <c r="BZ23" s="717"/>
      <c r="CA23" s="718"/>
      <c r="CB23" s="718"/>
      <c r="CC23" s="718"/>
      <c r="CD23" s="718"/>
      <c r="CE23" s="718"/>
      <c r="CF23" s="718"/>
      <c r="CG23" s="718"/>
      <c r="CH23" s="718"/>
      <c r="CI23" s="718"/>
      <c r="CJ23" s="718"/>
      <c r="CK23" s="718"/>
      <c r="CL23" s="718"/>
      <c r="CM23" s="718"/>
      <c r="CN23" s="718"/>
      <c r="CO23" s="718"/>
      <c r="CP23" s="718"/>
      <c r="CQ23" s="718"/>
      <c r="CR23" s="719"/>
    </row>
    <row r="24" spans="4:96" ht="9.75" customHeight="1">
      <c r="D24" s="1037"/>
      <c r="E24" s="1033"/>
      <c r="F24" s="1033"/>
      <c r="G24" s="1033"/>
      <c r="H24" s="1033"/>
      <c r="I24" s="1033"/>
      <c r="J24" s="1033"/>
      <c r="K24" s="1034"/>
      <c r="L24" s="1044"/>
      <c r="M24" s="1045"/>
      <c r="N24" s="1045"/>
      <c r="O24" s="1045"/>
      <c r="P24" s="1045"/>
      <c r="Q24" s="1045"/>
      <c r="R24" s="1045"/>
      <c r="S24" s="1045"/>
      <c r="T24" s="1045"/>
      <c r="U24" s="1045"/>
      <c r="V24" s="1045"/>
      <c r="W24" s="1045"/>
      <c r="X24" s="1045"/>
      <c r="Y24" s="1045"/>
      <c r="Z24" s="1045"/>
      <c r="AA24" s="1045"/>
      <c r="AB24" s="1045"/>
      <c r="AC24" s="1045"/>
      <c r="AD24" s="1045"/>
      <c r="AE24" s="1045"/>
      <c r="AF24" s="1045"/>
      <c r="AG24" s="1045"/>
      <c r="AH24" s="1045"/>
      <c r="AI24" s="1045"/>
      <c r="AJ24" s="1045"/>
      <c r="AK24" s="1045"/>
      <c r="AL24" s="1045"/>
      <c r="AM24" s="1045"/>
      <c r="AN24" s="1045"/>
      <c r="AO24" s="1045"/>
      <c r="AP24" s="1045"/>
      <c r="AQ24" s="1045"/>
      <c r="AR24" s="1046"/>
      <c r="AS24" s="1053"/>
      <c r="AT24" s="1054"/>
      <c r="AU24" s="1054"/>
      <c r="AV24" s="1054"/>
      <c r="AW24" s="1054"/>
      <c r="AX24" s="1054"/>
      <c r="AY24" s="1055"/>
      <c r="AZ24" s="1101"/>
      <c r="BA24" s="1102"/>
      <c r="BB24" s="1102"/>
      <c r="BC24" s="1102"/>
      <c r="BD24" s="1102"/>
      <c r="BE24" s="1102"/>
      <c r="BF24" s="1102"/>
      <c r="BG24" s="1102"/>
      <c r="BH24" s="1102"/>
      <c r="BI24" s="122"/>
      <c r="BJ24" s="121"/>
      <c r="BK24" s="1105"/>
      <c r="BL24" s="1105"/>
      <c r="BM24" s="1105"/>
      <c r="BN24" s="1105"/>
      <c r="BO24" s="1105"/>
      <c r="BP24" s="1105"/>
      <c r="BQ24" s="1105"/>
      <c r="BR24" s="1106"/>
      <c r="BS24" s="1031"/>
      <c r="BT24" s="763"/>
      <c r="BU24" s="763"/>
      <c r="BV24" s="763"/>
      <c r="BW24" s="763"/>
      <c r="BX24" s="763"/>
      <c r="BY24" s="764"/>
      <c r="BZ24" s="717"/>
      <c r="CA24" s="718"/>
      <c r="CB24" s="718"/>
      <c r="CC24" s="718"/>
      <c r="CD24" s="718"/>
      <c r="CE24" s="718"/>
      <c r="CF24" s="718"/>
      <c r="CG24" s="718"/>
      <c r="CH24" s="718"/>
      <c r="CI24" s="718"/>
      <c r="CJ24" s="718"/>
      <c r="CK24" s="718"/>
      <c r="CL24" s="718"/>
      <c r="CM24" s="718"/>
      <c r="CN24" s="718"/>
      <c r="CO24" s="718"/>
      <c r="CP24" s="718"/>
      <c r="CQ24" s="718"/>
      <c r="CR24" s="719"/>
    </row>
    <row r="25" spans="4:96" ht="9.75" customHeight="1">
      <c r="D25" s="1063" t="s">
        <v>12</v>
      </c>
      <c r="E25" s="757"/>
      <c r="F25" s="757"/>
      <c r="G25" s="757"/>
      <c r="H25" s="757"/>
      <c r="I25" s="757"/>
      <c r="J25" s="757"/>
      <c r="K25" s="758"/>
      <c r="L25" s="1064" t="str">
        <f>IFERROR(CONCATENATE(作業２!F14,作業２!F16),"")</f>
        <v/>
      </c>
      <c r="M25" s="1065"/>
      <c r="N25" s="1065"/>
      <c r="O25" s="1065"/>
      <c r="P25" s="1065"/>
      <c r="Q25" s="1065"/>
      <c r="R25" s="1065"/>
      <c r="S25" s="1065"/>
      <c r="T25" s="1065"/>
      <c r="U25" s="1065"/>
      <c r="V25" s="1065"/>
      <c r="W25" s="1065"/>
      <c r="X25" s="1065"/>
      <c r="Y25" s="1065"/>
      <c r="Z25" s="1065"/>
      <c r="AA25" s="1065"/>
      <c r="AB25" s="1065"/>
      <c r="AC25" s="1065"/>
      <c r="AD25" s="1065"/>
      <c r="AE25" s="1065"/>
      <c r="AF25" s="1065"/>
      <c r="AG25" s="1065"/>
      <c r="AH25" s="1065"/>
      <c r="AI25" s="1065"/>
      <c r="AJ25" s="1065"/>
      <c r="AK25" s="1065"/>
      <c r="AL25" s="1065"/>
      <c r="AM25" s="1065"/>
      <c r="AN25" s="1065"/>
      <c r="AO25" s="1065"/>
      <c r="AP25" s="1065"/>
      <c r="AQ25" s="1065"/>
      <c r="AR25" s="1065"/>
      <c r="AS25" s="1065"/>
      <c r="AT25" s="1065"/>
      <c r="AU25" s="1065"/>
      <c r="AV25" s="1065"/>
      <c r="AW25" s="1065"/>
      <c r="AX25" s="1065"/>
      <c r="AY25" s="1065"/>
      <c r="AZ25" s="1065"/>
      <c r="BA25" s="1065"/>
      <c r="BB25" s="1065"/>
      <c r="BC25" s="1065"/>
      <c r="BD25" s="1065"/>
      <c r="BE25" s="1065"/>
      <c r="BF25" s="1065"/>
      <c r="BG25" s="1065"/>
      <c r="BH25" s="1065"/>
      <c r="BI25" s="1065"/>
      <c r="BJ25" s="1065"/>
      <c r="BK25" s="1065"/>
      <c r="BL25" s="1065"/>
      <c r="BM25" s="1065"/>
      <c r="BN25" s="1065"/>
      <c r="BO25" s="1065"/>
      <c r="BP25" s="1065"/>
      <c r="BQ25" s="1065"/>
      <c r="BR25" s="1066"/>
      <c r="BS25" s="1031"/>
      <c r="BT25" s="763"/>
      <c r="BU25" s="763"/>
      <c r="BV25" s="763"/>
      <c r="BW25" s="763"/>
      <c r="BX25" s="763"/>
      <c r="BY25" s="764"/>
      <c r="BZ25" s="717"/>
      <c r="CA25" s="718"/>
      <c r="CB25" s="718"/>
      <c r="CC25" s="718"/>
      <c r="CD25" s="718"/>
      <c r="CE25" s="718"/>
      <c r="CF25" s="718"/>
      <c r="CG25" s="718"/>
      <c r="CH25" s="718"/>
      <c r="CI25" s="718"/>
      <c r="CJ25" s="718"/>
      <c r="CK25" s="718"/>
      <c r="CL25" s="718"/>
      <c r="CM25" s="718"/>
      <c r="CN25" s="718"/>
      <c r="CO25" s="718"/>
      <c r="CP25" s="718"/>
      <c r="CQ25" s="718"/>
      <c r="CR25" s="719"/>
    </row>
    <row r="26" spans="4:96" ht="9.75" customHeight="1">
      <c r="D26" s="762"/>
      <c r="E26" s="763"/>
      <c r="F26" s="763"/>
      <c r="G26" s="763"/>
      <c r="H26" s="763"/>
      <c r="I26" s="763"/>
      <c r="J26" s="763"/>
      <c r="K26" s="764"/>
      <c r="L26" s="668"/>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70"/>
      <c r="BS26" s="1031"/>
      <c r="BT26" s="763"/>
      <c r="BU26" s="763"/>
      <c r="BV26" s="763"/>
      <c r="BW26" s="763"/>
      <c r="BX26" s="763"/>
      <c r="BY26" s="764"/>
      <c r="BZ26" s="717"/>
      <c r="CA26" s="718"/>
      <c r="CB26" s="718"/>
      <c r="CC26" s="718"/>
      <c r="CD26" s="718"/>
      <c r="CE26" s="718"/>
      <c r="CF26" s="718"/>
      <c r="CG26" s="718"/>
      <c r="CH26" s="718"/>
      <c r="CI26" s="718"/>
      <c r="CJ26" s="718"/>
      <c r="CK26" s="718"/>
      <c r="CL26" s="718"/>
      <c r="CM26" s="718"/>
      <c r="CN26" s="718"/>
      <c r="CO26" s="718"/>
      <c r="CP26" s="718"/>
      <c r="CQ26" s="718"/>
      <c r="CR26" s="719"/>
    </row>
    <row r="27" spans="4:96" ht="9.75" customHeight="1">
      <c r="D27" s="762"/>
      <c r="E27" s="763"/>
      <c r="F27" s="763"/>
      <c r="G27" s="763"/>
      <c r="H27" s="763"/>
      <c r="I27" s="763"/>
      <c r="J27" s="763"/>
      <c r="K27" s="764"/>
      <c r="L27" s="668"/>
      <c r="M27" s="669"/>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70"/>
      <c r="BS27" s="1032"/>
      <c r="BT27" s="1033"/>
      <c r="BU27" s="1033"/>
      <c r="BV27" s="1033"/>
      <c r="BW27" s="1033"/>
      <c r="BX27" s="1033"/>
      <c r="BY27" s="1034"/>
      <c r="BZ27" s="720"/>
      <c r="CA27" s="721"/>
      <c r="CB27" s="721"/>
      <c r="CC27" s="721"/>
      <c r="CD27" s="721"/>
      <c r="CE27" s="721"/>
      <c r="CF27" s="721"/>
      <c r="CG27" s="721"/>
      <c r="CH27" s="721"/>
      <c r="CI27" s="721"/>
      <c r="CJ27" s="721"/>
      <c r="CK27" s="721"/>
      <c r="CL27" s="721"/>
      <c r="CM27" s="721"/>
      <c r="CN27" s="721"/>
      <c r="CO27" s="721"/>
      <c r="CP27" s="721"/>
      <c r="CQ27" s="721"/>
      <c r="CR27" s="722"/>
    </row>
    <row r="28" spans="4:96" ht="9.75" customHeight="1">
      <c r="D28" s="762"/>
      <c r="E28" s="763"/>
      <c r="F28" s="763"/>
      <c r="G28" s="763"/>
      <c r="H28" s="763"/>
      <c r="I28" s="763"/>
      <c r="J28" s="763"/>
      <c r="K28" s="764"/>
      <c r="L28" s="977"/>
      <c r="M28" s="978"/>
      <c r="N28" s="978"/>
      <c r="O28" s="978"/>
      <c r="P28" s="978"/>
      <c r="Q28" s="978"/>
      <c r="R28" s="978"/>
      <c r="S28" s="978"/>
      <c r="T28" s="978"/>
      <c r="U28" s="978"/>
      <c r="V28" s="978"/>
      <c r="W28" s="978"/>
      <c r="X28" s="978"/>
      <c r="Y28" s="978"/>
      <c r="Z28" s="978"/>
      <c r="AA28" s="978"/>
      <c r="AB28" s="978"/>
      <c r="AC28" s="978"/>
      <c r="AD28" s="978"/>
      <c r="AE28" s="978"/>
      <c r="AF28" s="978"/>
      <c r="AG28" s="978"/>
      <c r="AH28" s="978"/>
      <c r="AI28" s="978"/>
      <c r="AJ28" s="978"/>
      <c r="AK28" s="978"/>
      <c r="AL28" s="978"/>
      <c r="AM28" s="978"/>
      <c r="AN28" s="978"/>
      <c r="AO28" s="978"/>
      <c r="AP28" s="978"/>
      <c r="AQ28" s="978"/>
      <c r="AR28" s="978"/>
      <c r="AS28" s="978"/>
      <c r="AT28" s="978"/>
      <c r="AU28" s="978"/>
      <c r="AV28" s="978"/>
      <c r="AW28" s="978"/>
      <c r="AX28" s="978"/>
      <c r="AY28" s="978"/>
      <c r="AZ28" s="978"/>
      <c r="BA28" s="978"/>
      <c r="BB28" s="978"/>
      <c r="BC28" s="978"/>
      <c r="BD28" s="978"/>
      <c r="BE28" s="978"/>
      <c r="BF28" s="978"/>
      <c r="BG28" s="978"/>
      <c r="BH28" s="978"/>
      <c r="BI28" s="978"/>
      <c r="BJ28" s="978"/>
      <c r="BK28" s="978"/>
      <c r="BL28" s="978"/>
      <c r="BM28" s="978"/>
      <c r="BN28" s="978"/>
      <c r="BO28" s="978"/>
      <c r="BP28" s="978"/>
      <c r="BQ28" s="978"/>
      <c r="BR28" s="979"/>
      <c r="BS28" s="1062" t="s">
        <v>462</v>
      </c>
      <c r="BT28" s="757"/>
      <c r="BU28" s="757"/>
      <c r="BV28" s="757"/>
      <c r="BW28" s="757"/>
      <c r="BX28" s="757"/>
      <c r="BY28" s="758"/>
      <c r="BZ28" s="1146" t="s">
        <v>6</v>
      </c>
      <c r="CA28" s="1147"/>
      <c r="CB28" s="1147"/>
      <c r="CC28" s="1147"/>
      <c r="CD28" s="1147"/>
      <c r="CE28" s="1147" t="s">
        <v>7</v>
      </c>
      <c r="CF28" s="1147"/>
      <c r="CG28" s="1147"/>
      <c r="CH28" s="1147"/>
      <c r="CI28" s="1147"/>
      <c r="CJ28" s="1147"/>
      <c r="CK28" s="1147"/>
      <c r="CL28" s="1147"/>
      <c r="CM28" s="1067"/>
      <c r="CN28" s="1067"/>
      <c r="CO28" s="1067"/>
      <c r="CP28" s="1067"/>
      <c r="CQ28" s="1067"/>
      <c r="CR28" s="1068"/>
    </row>
    <row r="29" spans="4:96" ht="9.75" customHeight="1">
      <c r="D29" s="1063" t="s">
        <v>463</v>
      </c>
      <c r="E29" s="757"/>
      <c r="F29" s="757"/>
      <c r="G29" s="757"/>
      <c r="H29" s="757"/>
      <c r="I29" s="757"/>
      <c r="J29" s="757"/>
      <c r="K29" s="758"/>
      <c r="L29" s="1074" t="s">
        <v>53</v>
      </c>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6"/>
      <c r="BS29" s="1031"/>
      <c r="BT29" s="763"/>
      <c r="BU29" s="763"/>
      <c r="BV29" s="763"/>
      <c r="BW29" s="763"/>
      <c r="BX29" s="763"/>
      <c r="BY29" s="764"/>
      <c r="BZ29" s="920"/>
      <c r="CA29" s="921"/>
      <c r="CB29" s="921"/>
      <c r="CC29" s="921"/>
      <c r="CD29" s="921"/>
      <c r="CE29" s="921"/>
      <c r="CF29" s="921"/>
      <c r="CG29" s="921"/>
      <c r="CH29" s="921"/>
      <c r="CI29" s="921"/>
      <c r="CJ29" s="921"/>
      <c r="CK29" s="921"/>
      <c r="CL29" s="921"/>
      <c r="CM29" s="1069"/>
      <c r="CN29" s="1069"/>
      <c r="CO29" s="1069"/>
      <c r="CP29" s="1069"/>
      <c r="CQ29" s="1069"/>
      <c r="CR29" s="1070"/>
    </row>
    <row r="30" spans="4:96" ht="9.75" customHeight="1">
      <c r="D30" s="762"/>
      <c r="E30" s="763"/>
      <c r="F30" s="763"/>
      <c r="G30" s="763"/>
      <c r="H30" s="763"/>
      <c r="I30" s="763"/>
      <c r="J30" s="763"/>
      <c r="K30" s="764"/>
      <c r="L30" s="1077"/>
      <c r="M30" s="1078"/>
      <c r="N30" s="1078"/>
      <c r="O30" s="1078"/>
      <c r="P30" s="1078"/>
      <c r="Q30" s="1078"/>
      <c r="R30" s="1078"/>
      <c r="S30" s="1078"/>
      <c r="T30" s="1078"/>
      <c r="U30" s="1078"/>
      <c r="V30" s="1078"/>
      <c r="W30" s="1078"/>
      <c r="X30" s="1078"/>
      <c r="Y30" s="1078"/>
      <c r="Z30" s="1078"/>
      <c r="AA30" s="1078"/>
      <c r="AB30" s="1078"/>
      <c r="AC30" s="1078"/>
      <c r="AD30" s="1078"/>
      <c r="AE30" s="1078"/>
      <c r="AF30" s="1078"/>
      <c r="AG30" s="1078"/>
      <c r="AH30" s="1078"/>
      <c r="AI30" s="1078"/>
      <c r="AJ30" s="1078"/>
      <c r="AK30" s="1078"/>
      <c r="AL30" s="1078"/>
      <c r="AM30" s="1078"/>
      <c r="AN30" s="1078"/>
      <c r="AO30" s="1078"/>
      <c r="AP30" s="1078"/>
      <c r="AQ30" s="1078"/>
      <c r="AR30" s="1078"/>
      <c r="AS30" s="1078"/>
      <c r="AT30" s="1078"/>
      <c r="AU30" s="1078"/>
      <c r="AV30" s="1078"/>
      <c r="AW30" s="1078"/>
      <c r="AX30" s="1078"/>
      <c r="AY30" s="1078"/>
      <c r="AZ30" s="1078"/>
      <c r="BA30" s="1078"/>
      <c r="BB30" s="1078"/>
      <c r="BC30" s="1078"/>
      <c r="BD30" s="1078"/>
      <c r="BE30" s="1078"/>
      <c r="BF30" s="1078"/>
      <c r="BG30" s="1078"/>
      <c r="BH30" s="1078"/>
      <c r="BI30" s="1078"/>
      <c r="BJ30" s="1078"/>
      <c r="BK30" s="1078"/>
      <c r="BL30" s="1078"/>
      <c r="BM30" s="1078"/>
      <c r="BN30" s="1078"/>
      <c r="BO30" s="1078"/>
      <c r="BP30" s="1078"/>
      <c r="BQ30" s="1078"/>
      <c r="BR30" s="1079"/>
      <c r="BS30" s="1031"/>
      <c r="BT30" s="763"/>
      <c r="BU30" s="763"/>
      <c r="BV30" s="763"/>
      <c r="BW30" s="763"/>
      <c r="BX30" s="763"/>
      <c r="BY30" s="764"/>
      <c r="BZ30" s="920"/>
      <c r="CA30" s="921"/>
      <c r="CB30" s="921"/>
      <c r="CC30" s="921"/>
      <c r="CD30" s="921"/>
      <c r="CE30" s="921"/>
      <c r="CF30" s="921"/>
      <c r="CG30" s="921"/>
      <c r="CH30" s="921"/>
      <c r="CI30" s="921"/>
      <c r="CJ30" s="921"/>
      <c r="CK30" s="921"/>
      <c r="CL30" s="921"/>
      <c r="CM30" s="1069"/>
      <c r="CN30" s="1069"/>
      <c r="CO30" s="1069"/>
      <c r="CP30" s="1069"/>
      <c r="CQ30" s="1069"/>
      <c r="CR30" s="1070"/>
    </row>
    <row r="31" spans="4:96" ht="9.75" customHeight="1">
      <c r="D31" s="762"/>
      <c r="E31" s="763"/>
      <c r="F31" s="763"/>
      <c r="G31" s="763"/>
      <c r="H31" s="763"/>
      <c r="I31" s="763"/>
      <c r="J31" s="763"/>
      <c r="K31" s="764"/>
      <c r="L31" s="1041" t="str">
        <f>CONCATENATE(作業２!F15,作業２!F17)</f>
        <v/>
      </c>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3"/>
      <c r="BS31" s="1031"/>
      <c r="BT31" s="763"/>
      <c r="BU31" s="763"/>
      <c r="BV31" s="763"/>
      <c r="BW31" s="763"/>
      <c r="BX31" s="763"/>
      <c r="BY31" s="764"/>
      <c r="BZ31" s="717" t="str">
        <f>IF(作業２!F18="","",作業２!F18)</f>
        <v/>
      </c>
      <c r="CA31" s="718"/>
      <c r="CB31" s="718"/>
      <c r="CC31" s="718"/>
      <c r="CD31" s="718"/>
      <c r="CE31" s="718"/>
      <c r="CF31" s="718"/>
      <c r="CG31" s="718"/>
      <c r="CH31" s="718"/>
      <c r="CI31" s="718"/>
      <c r="CJ31" s="718"/>
      <c r="CK31" s="718"/>
      <c r="CL31" s="718"/>
      <c r="CM31" s="718"/>
      <c r="CN31" s="718"/>
      <c r="CO31" s="718"/>
      <c r="CP31" s="718"/>
      <c r="CQ31" s="718"/>
      <c r="CR31" s="719"/>
    </row>
    <row r="32" spans="4:96" ht="9.75" customHeight="1">
      <c r="D32" s="762"/>
      <c r="E32" s="763"/>
      <c r="F32" s="763"/>
      <c r="G32" s="763"/>
      <c r="H32" s="763"/>
      <c r="I32" s="763"/>
      <c r="J32" s="763"/>
      <c r="K32" s="764"/>
      <c r="L32" s="1041"/>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3"/>
      <c r="BS32" s="1031"/>
      <c r="BT32" s="763"/>
      <c r="BU32" s="763"/>
      <c r="BV32" s="763"/>
      <c r="BW32" s="763"/>
      <c r="BX32" s="763"/>
      <c r="BY32" s="764"/>
      <c r="BZ32" s="717"/>
      <c r="CA32" s="718"/>
      <c r="CB32" s="718"/>
      <c r="CC32" s="718"/>
      <c r="CD32" s="718"/>
      <c r="CE32" s="718"/>
      <c r="CF32" s="718"/>
      <c r="CG32" s="718"/>
      <c r="CH32" s="718"/>
      <c r="CI32" s="718"/>
      <c r="CJ32" s="718"/>
      <c r="CK32" s="718"/>
      <c r="CL32" s="718"/>
      <c r="CM32" s="718"/>
      <c r="CN32" s="718"/>
      <c r="CO32" s="718"/>
      <c r="CP32" s="718"/>
      <c r="CQ32" s="718"/>
      <c r="CR32" s="719"/>
    </row>
    <row r="33" spans="4:96" ht="9.75" customHeight="1">
      <c r="D33" s="762"/>
      <c r="E33" s="763"/>
      <c r="F33" s="763"/>
      <c r="G33" s="763"/>
      <c r="H33" s="763"/>
      <c r="I33" s="763"/>
      <c r="J33" s="763"/>
      <c r="K33" s="764"/>
      <c r="L33" s="1041"/>
      <c r="M33" s="1042"/>
      <c r="N33" s="1042"/>
      <c r="O33" s="1042"/>
      <c r="P33" s="1042"/>
      <c r="Q33" s="1042"/>
      <c r="R33" s="1042"/>
      <c r="S33" s="1042"/>
      <c r="T33" s="1042"/>
      <c r="U33" s="1042"/>
      <c r="V33" s="1042"/>
      <c r="W33" s="1042"/>
      <c r="X33" s="1042"/>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c r="AU33" s="1042"/>
      <c r="AV33" s="1042"/>
      <c r="AW33" s="1042"/>
      <c r="AX33" s="1042"/>
      <c r="AY33" s="1042"/>
      <c r="AZ33" s="1042"/>
      <c r="BA33" s="1042"/>
      <c r="BB33" s="1042"/>
      <c r="BC33" s="1042"/>
      <c r="BD33" s="1042"/>
      <c r="BE33" s="1042"/>
      <c r="BF33" s="1042"/>
      <c r="BG33" s="1042"/>
      <c r="BH33" s="1042"/>
      <c r="BI33" s="1042"/>
      <c r="BJ33" s="1042"/>
      <c r="BK33" s="1042"/>
      <c r="BL33" s="1042"/>
      <c r="BM33" s="1042"/>
      <c r="BN33" s="1042"/>
      <c r="BO33" s="1042"/>
      <c r="BP33" s="1042"/>
      <c r="BQ33" s="1042"/>
      <c r="BR33" s="1043"/>
      <c r="BS33" s="1031"/>
      <c r="BT33" s="763"/>
      <c r="BU33" s="763"/>
      <c r="BV33" s="763"/>
      <c r="BW33" s="763"/>
      <c r="BX33" s="763"/>
      <c r="BY33" s="764"/>
      <c r="BZ33" s="717"/>
      <c r="CA33" s="718"/>
      <c r="CB33" s="718"/>
      <c r="CC33" s="718"/>
      <c r="CD33" s="718"/>
      <c r="CE33" s="718"/>
      <c r="CF33" s="718"/>
      <c r="CG33" s="718"/>
      <c r="CH33" s="718"/>
      <c r="CI33" s="718"/>
      <c r="CJ33" s="718"/>
      <c r="CK33" s="718"/>
      <c r="CL33" s="718"/>
      <c r="CM33" s="718"/>
      <c r="CN33" s="718"/>
      <c r="CO33" s="718"/>
      <c r="CP33" s="718"/>
      <c r="CQ33" s="718"/>
      <c r="CR33" s="719"/>
    </row>
    <row r="34" spans="4:96" ht="9.75" customHeight="1">
      <c r="D34" s="762"/>
      <c r="E34" s="763"/>
      <c r="F34" s="763"/>
      <c r="G34" s="763"/>
      <c r="H34" s="763"/>
      <c r="I34" s="763"/>
      <c r="J34" s="763"/>
      <c r="K34" s="764"/>
      <c r="L34" s="1041"/>
      <c r="M34" s="1042"/>
      <c r="N34" s="1042"/>
      <c r="O34" s="1042"/>
      <c r="P34" s="1042"/>
      <c r="Q34" s="1042"/>
      <c r="R34" s="1042"/>
      <c r="S34" s="1042"/>
      <c r="T34" s="1042"/>
      <c r="U34" s="1042"/>
      <c r="V34" s="1042"/>
      <c r="W34" s="1042"/>
      <c r="X34" s="1042"/>
      <c r="Y34" s="1042"/>
      <c r="Z34" s="1042"/>
      <c r="AA34" s="1042"/>
      <c r="AB34" s="1042"/>
      <c r="AC34" s="1042"/>
      <c r="AD34" s="1042"/>
      <c r="AE34" s="1042"/>
      <c r="AF34" s="1042"/>
      <c r="AG34" s="1042"/>
      <c r="AH34" s="1042"/>
      <c r="AI34" s="1042"/>
      <c r="AJ34" s="1042"/>
      <c r="AK34" s="1042"/>
      <c r="AL34" s="1042"/>
      <c r="AM34" s="1042"/>
      <c r="AN34" s="1042"/>
      <c r="AO34" s="1042"/>
      <c r="AP34" s="1042"/>
      <c r="AQ34" s="1042"/>
      <c r="AR34" s="1042"/>
      <c r="AS34" s="1042"/>
      <c r="AT34" s="1042"/>
      <c r="AU34" s="1042"/>
      <c r="AV34" s="1042"/>
      <c r="AW34" s="1042"/>
      <c r="AX34" s="1042"/>
      <c r="AY34" s="1042"/>
      <c r="AZ34" s="1042"/>
      <c r="BA34" s="1042"/>
      <c r="BB34" s="1042"/>
      <c r="BC34" s="1042"/>
      <c r="BD34" s="1042"/>
      <c r="BE34" s="1042"/>
      <c r="BF34" s="1042"/>
      <c r="BG34" s="1042"/>
      <c r="BH34" s="1042"/>
      <c r="BI34" s="1042"/>
      <c r="BJ34" s="1042"/>
      <c r="BK34" s="1042"/>
      <c r="BL34" s="1042"/>
      <c r="BM34" s="1042"/>
      <c r="BN34" s="1042"/>
      <c r="BO34" s="1042"/>
      <c r="BP34" s="1042"/>
      <c r="BQ34" s="1042"/>
      <c r="BR34" s="1043"/>
      <c r="BS34" s="1031"/>
      <c r="BT34" s="763"/>
      <c r="BU34" s="763"/>
      <c r="BV34" s="763"/>
      <c r="BW34" s="763"/>
      <c r="BX34" s="763"/>
      <c r="BY34" s="764"/>
      <c r="BZ34" s="717"/>
      <c r="CA34" s="718"/>
      <c r="CB34" s="718"/>
      <c r="CC34" s="718"/>
      <c r="CD34" s="718"/>
      <c r="CE34" s="718"/>
      <c r="CF34" s="718"/>
      <c r="CG34" s="718"/>
      <c r="CH34" s="718"/>
      <c r="CI34" s="718"/>
      <c r="CJ34" s="718"/>
      <c r="CK34" s="718"/>
      <c r="CL34" s="718"/>
      <c r="CM34" s="718"/>
      <c r="CN34" s="718"/>
      <c r="CO34" s="718"/>
      <c r="CP34" s="718"/>
      <c r="CQ34" s="718"/>
      <c r="CR34" s="719"/>
    </row>
    <row r="35" spans="4:96" ht="9.75" customHeight="1">
      <c r="D35" s="762"/>
      <c r="E35" s="763"/>
      <c r="F35" s="763"/>
      <c r="G35" s="763"/>
      <c r="H35" s="763"/>
      <c r="I35" s="763"/>
      <c r="J35" s="763"/>
      <c r="K35" s="764"/>
      <c r="L35" s="1041"/>
      <c r="M35" s="1042"/>
      <c r="N35" s="1042"/>
      <c r="O35" s="1042"/>
      <c r="P35" s="1042"/>
      <c r="Q35" s="1042"/>
      <c r="R35" s="1042"/>
      <c r="S35" s="1042"/>
      <c r="T35" s="1042"/>
      <c r="U35" s="1042"/>
      <c r="V35" s="1042"/>
      <c r="W35" s="1042"/>
      <c r="X35" s="1042"/>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c r="AT35" s="1042"/>
      <c r="AU35" s="1042"/>
      <c r="AV35" s="1042"/>
      <c r="AW35" s="1042"/>
      <c r="AX35" s="1042"/>
      <c r="AY35" s="1042"/>
      <c r="AZ35" s="1042"/>
      <c r="BA35" s="1042"/>
      <c r="BB35" s="1042"/>
      <c r="BC35" s="1042"/>
      <c r="BD35" s="1042"/>
      <c r="BE35" s="1042"/>
      <c r="BF35" s="1042"/>
      <c r="BG35" s="1042"/>
      <c r="BH35" s="1042"/>
      <c r="BI35" s="1042"/>
      <c r="BJ35" s="1042"/>
      <c r="BK35" s="1042"/>
      <c r="BL35" s="1042"/>
      <c r="BM35" s="1042"/>
      <c r="BN35" s="1042"/>
      <c r="BO35" s="1042"/>
      <c r="BP35" s="1042"/>
      <c r="BQ35" s="1042"/>
      <c r="BR35" s="1043"/>
      <c r="BS35" s="1031"/>
      <c r="BT35" s="763"/>
      <c r="BU35" s="763"/>
      <c r="BV35" s="763"/>
      <c r="BW35" s="763"/>
      <c r="BX35" s="763"/>
      <c r="BY35" s="764"/>
      <c r="BZ35" s="717"/>
      <c r="CA35" s="718"/>
      <c r="CB35" s="718"/>
      <c r="CC35" s="718"/>
      <c r="CD35" s="718"/>
      <c r="CE35" s="718"/>
      <c r="CF35" s="718"/>
      <c r="CG35" s="718"/>
      <c r="CH35" s="718"/>
      <c r="CI35" s="718"/>
      <c r="CJ35" s="718"/>
      <c r="CK35" s="718"/>
      <c r="CL35" s="718"/>
      <c r="CM35" s="718"/>
      <c r="CN35" s="718"/>
      <c r="CO35" s="718"/>
      <c r="CP35" s="718"/>
      <c r="CQ35" s="718"/>
      <c r="CR35" s="719"/>
    </row>
    <row r="36" spans="4:96" ht="9.75" customHeight="1" thickBot="1">
      <c r="D36" s="1071"/>
      <c r="E36" s="1072"/>
      <c r="F36" s="1072"/>
      <c r="G36" s="1072"/>
      <c r="H36" s="1072"/>
      <c r="I36" s="1072"/>
      <c r="J36" s="1072"/>
      <c r="K36" s="1073"/>
      <c r="L36" s="1080"/>
      <c r="M36" s="1081"/>
      <c r="N36" s="1081"/>
      <c r="O36" s="1081"/>
      <c r="P36" s="1081"/>
      <c r="Q36" s="1081"/>
      <c r="R36" s="1081"/>
      <c r="S36" s="1081"/>
      <c r="T36" s="1081"/>
      <c r="U36" s="1081"/>
      <c r="V36" s="1081"/>
      <c r="W36" s="1081"/>
      <c r="X36" s="1081"/>
      <c r="Y36" s="1081"/>
      <c r="Z36" s="1081"/>
      <c r="AA36" s="1081"/>
      <c r="AB36" s="1081"/>
      <c r="AC36" s="1081"/>
      <c r="AD36" s="1081"/>
      <c r="AE36" s="1081"/>
      <c r="AF36" s="1081"/>
      <c r="AG36" s="1081"/>
      <c r="AH36" s="1081"/>
      <c r="AI36" s="1081"/>
      <c r="AJ36" s="1081"/>
      <c r="AK36" s="1081"/>
      <c r="AL36" s="1081"/>
      <c r="AM36" s="1081"/>
      <c r="AN36" s="1081"/>
      <c r="AO36" s="1081"/>
      <c r="AP36" s="1081"/>
      <c r="AQ36" s="1081"/>
      <c r="AR36" s="1081"/>
      <c r="AS36" s="1081"/>
      <c r="AT36" s="1081"/>
      <c r="AU36" s="1081"/>
      <c r="AV36" s="1081"/>
      <c r="AW36" s="1081"/>
      <c r="AX36" s="1081"/>
      <c r="AY36" s="1081"/>
      <c r="AZ36" s="1081"/>
      <c r="BA36" s="1081"/>
      <c r="BB36" s="1081"/>
      <c r="BC36" s="1081"/>
      <c r="BD36" s="1081"/>
      <c r="BE36" s="1081"/>
      <c r="BF36" s="1081"/>
      <c r="BG36" s="1081"/>
      <c r="BH36" s="1081"/>
      <c r="BI36" s="1081"/>
      <c r="BJ36" s="1081"/>
      <c r="BK36" s="1081"/>
      <c r="BL36" s="1081"/>
      <c r="BM36" s="1081"/>
      <c r="BN36" s="1081"/>
      <c r="BO36" s="1081"/>
      <c r="BP36" s="1081"/>
      <c r="BQ36" s="1081"/>
      <c r="BR36" s="1082"/>
      <c r="BS36" s="1145"/>
      <c r="BT36" s="1072"/>
      <c r="BU36" s="1072"/>
      <c r="BV36" s="1072"/>
      <c r="BW36" s="1072"/>
      <c r="BX36" s="1072"/>
      <c r="BY36" s="1073"/>
      <c r="BZ36" s="723"/>
      <c r="CA36" s="724"/>
      <c r="CB36" s="724"/>
      <c r="CC36" s="724"/>
      <c r="CD36" s="724"/>
      <c r="CE36" s="724"/>
      <c r="CF36" s="724"/>
      <c r="CG36" s="724"/>
      <c r="CH36" s="724"/>
      <c r="CI36" s="724"/>
      <c r="CJ36" s="724"/>
      <c r="CK36" s="724"/>
      <c r="CL36" s="724"/>
      <c r="CM36" s="724"/>
      <c r="CN36" s="724"/>
      <c r="CO36" s="724"/>
      <c r="CP36" s="724"/>
      <c r="CQ36" s="724"/>
      <c r="CR36" s="725"/>
    </row>
    <row r="37" spans="4:96" ht="4.5" customHeight="1" thickTop="1"/>
    <row r="38" spans="4:96" ht="21.95" customHeight="1" thickBot="1">
      <c r="D38" s="5" t="s">
        <v>1</v>
      </c>
    </row>
    <row r="39" spans="4:96" ht="19.5" customHeight="1" thickTop="1">
      <c r="D39" s="1107" t="s">
        <v>9</v>
      </c>
      <c r="E39" s="1108"/>
      <c r="F39" s="1108"/>
      <c r="G39" s="1108"/>
      <c r="H39" s="1108"/>
      <c r="I39" s="1108"/>
      <c r="J39" s="1108"/>
      <c r="K39" s="1109"/>
      <c r="L39" s="1110" t="str">
        <f>IF(作業２!F9="","",IF(作業２!F55=3,CONCATENATE(作業２!F9," (",RIGHT(作業２!F47,2),作業２!F48,"年",作業２!F49,"月  ",作業２!F50,")"),IF(作業２!F55=4,CONCATENATE(作業２!F9," (",RIGHT(作業２!F47,2),作業２!F48,"年",作業２!F49,"月  ",作業２!F50,")"),IF(作業２!F56=5,CONCATENATE(作業２!F9," (",作業２!F50,"　",RIGHT(作業２!F47,2),作業２!F48,"年",作業２!F49,"月に名称変更）"),作業２!F9))))</f>
        <v/>
      </c>
      <c r="M39" s="1111"/>
      <c r="N39" s="1111"/>
      <c r="O39" s="1111"/>
      <c r="P39" s="1111"/>
      <c r="Q39" s="1111"/>
      <c r="R39" s="1111"/>
      <c r="S39" s="1111"/>
      <c r="T39" s="1111"/>
      <c r="U39" s="1111"/>
      <c r="V39" s="1111"/>
      <c r="W39" s="1111"/>
      <c r="X39" s="1111"/>
      <c r="Y39" s="1111"/>
      <c r="Z39" s="1111"/>
      <c r="AA39" s="1111"/>
      <c r="AB39" s="1111"/>
      <c r="AC39" s="1111"/>
      <c r="AD39" s="1111"/>
      <c r="AE39" s="1111"/>
      <c r="AF39" s="1111"/>
      <c r="AG39" s="1111"/>
      <c r="AH39" s="1111"/>
      <c r="AI39" s="1111"/>
      <c r="AJ39" s="1111"/>
      <c r="AK39" s="1111"/>
      <c r="AL39" s="1111"/>
      <c r="AM39" s="1111"/>
      <c r="AN39" s="1111"/>
      <c r="AO39" s="1111"/>
      <c r="AP39" s="1111"/>
      <c r="AQ39" s="1111"/>
      <c r="AR39" s="1111"/>
      <c r="AS39" s="1111"/>
      <c r="AT39" s="1111"/>
      <c r="AU39" s="1111"/>
      <c r="AV39" s="1112"/>
      <c r="AW39" s="1119" t="s">
        <v>28</v>
      </c>
      <c r="AX39" s="1120"/>
      <c r="AY39" s="1121"/>
      <c r="AZ39" s="1128" t="str">
        <f>IF(作業２!F10="","",LEFT(作業２!F10,1))</f>
        <v/>
      </c>
      <c r="BA39" s="1129"/>
      <c r="BB39" s="1129"/>
      <c r="BC39" s="1129"/>
      <c r="BD39" s="1129"/>
      <c r="BE39" s="1129"/>
      <c r="BF39" s="1130"/>
      <c r="BG39" s="1137" t="s">
        <v>42</v>
      </c>
      <c r="BH39" s="1138"/>
      <c r="BI39" s="1138"/>
      <c r="BJ39" s="1138"/>
      <c r="BK39" s="1138"/>
      <c r="BL39" s="1138"/>
      <c r="BM39" s="1138"/>
      <c r="BN39" s="1138"/>
      <c r="BO39" s="1138"/>
      <c r="BP39" s="1138"/>
      <c r="BQ39" s="1138"/>
      <c r="BR39" s="1139"/>
      <c r="BS39" s="1028" t="s">
        <v>44</v>
      </c>
      <c r="BT39" s="1000"/>
      <c r="BU39" s="1000"/>
      <c r="BV39" s="1000"/>
      <c r="BW39" s="1000"/>
      <c r="BX39" s="1000"/>
      <c r="BY39" s="1001"/>
      <c r="BZ39" s="185"/>
      <c r="CA39" s="1220" t="s">
        <v>302</v>
      </c>
      <c r="CB39" s="1220"/>
      <c r="CC39" s="1220"/>
      <c r="CD39" s="1220"/>
      <c r="CE39" s="1220"/>
      <c r="CF39" s="1220"/>
      <c r="CG39" s="1220"/>
      <c r="CH39" s="1220"/>
      <c r="CI39" s="426"/>
      <c r="CJ39" s="1220" t="s">
        <v>64</v>
      </c>
      <c r="CK39" s="1220"/>
      <c r="CL39" s="1220"/>
      <c r="CM39" s="1220"/>
      <c r="CN39" s="1220"/>
      <c r="CO39" s="1220"/>
      <c r="CP39" s="1220"/>
      <c r="CQ39" s="1220"/>
      <c r="CR39" s="186"/>
    </row>
    <row r="40" spans="4:96" ht="9.75" customHeight="1">
      <c r="D40" s="762"/>
      <c r="E40" s="763"/>
      <c r="F40" s="763"/>
      <c r="G40" s="763"/>
      <c r="H40" s="763"/>
      <c r="I40" s="763"/>
      <c r="J40" s="763"/>
      <c r="K40" s="764"/>
      <c r="L40" s="1113"/>
      <c r="M40" s="1114"/>
      <c r="N40" s="1114"/>
      <c r="O40" s="1114"/>
      <c r="P40" s="1114"/>
      <c r="Q40" s="1114"/>
      <c r="R40" s="1114"/>
      <c r="S40" s="1114"/>
      <c r="T40" s="1114"/>
      <c r="U40" s="1114"/>
      <c r="V40" s="1114"/>
      <c r="W40" s="1114"/>
      <c r="X40" s="1114"/>
      <c r="Y40" s="1114"/>
      <c r="Z40" s="1114"/>
      <c r="AA40" s="1114"/>
      <c r="AB40" s="1114"/>
      <c r="AC40" s="1114"/>
      <c r="AD40" s="1114"/>
      <c r="AE40" s="1114"/>
      <c r="AF40" s="1114"/>
      <c r="AG40" s="1114"/>
      <c r="AH40" s="1114"/>
      <c r="AI40" s="1114"/>
      <c r="AJ40" s="1114"/>
      <c r="AK40" s="1114"/>
      <c r="AL40" s="1114"/>
      <c r="AM40" s="1114"/>
      <c r="AN40" s="1114"/>
      <c r="AO40" s="1114"/>
      <c r="AP40" s="1114"/>
      <c r="AQ40" s="1114"/>
      <c r="AR40" s="1114"/>
      <c r="AS40" s="1114"/>
      <c r="AT40" s="1114"/>
      <c r="AU40" s="1114"/>
      <c r="AV40" s="1115"/>
      <c r="AW40" s="1122"/>
      <c r="AX40" s="1123"/>
      <c r="AY40" s="1124"/>
      <c r="AZ40" s="1131"/>
      <c r="BA40" s="1132"/>
      <c r="BB40" s="1132"/>
      <c r="BC40" s="1132"/>
      <c r="BD40" s="1132"/>
      <c r="BE40" s="1132"/>
      <c r="BF40" s="1133"/>
      <c r="BG40" s="1140"/>
      <c r="BH40" s="1141"/>
      <c r="BI40" s="1141"/>
      <c r="BJ40" s="1141"/>
      <c r="BK40" s="1141"/>
      <c r="BL40" s="1141"/>
      <c r="BM40" s="1141"/>
      <c r="BN40" s="1141"/>
      <c r="BO40" s="1141"/>
      <c r="BP40" s="1141"/>
      <c r="BQ40" s="1141"/>
      <c r="BR40" s="1142"/>
      <c r="BS40" s="1029"/>
      <c r="BT40" s="1002"/>
      <c r="BU40" s="1002"/>
      <c r="BV40" s="1002"/>
      <c r="BW40" s="1002"/>
      <c r="BX40" s="1002"/>
      <c r="BY40" s="1003"/>
      <c r="BZ40" s="1099" t="str">
        <f>IF(作業２!F11="","",作業２!F11)</f>
        <v/>
      </c>
      <c r="CA40" s="1100"/>
      <c r="CB40" s="1100"/>
      <c r="CC40" s="1100"/>
      <c r="CD40" s="1100"/>
      <c r="CE40" s="1100"/>
      <c r="CF40" s="1100"/>
      <c r="CG40" s="1100"/>
      <c r="CH40" s="390"/>
      <c r="CI40" s="427"/>
      <c r="CJ40" s="1103" t="str">
        <f>IF(作業２!F12="","",作業２!F12)</f>
        <v/>
      </c>
      <c r="CK40" s="1103"/>
      <c r="CL40" s="1103"/>
      <c r="CM40" s="1103"/>
      <c r="CN40" s="1103"/>
      <c r="CO40" s="1103"/>
      <c r="CP40" s="1103"/>
      <c r="CQ40" s="1103"/>
      <c r="CR40" s="1221"/>
    </row>
    <row r="41" spans="4:96" ht="9.75" customHeight="1">
      <c r="D41" s="762"/>
      <c r="E41" s="763"/>
      <c r="F41" s="763"/>
      <c r="G41" s="763"/>
      <c r="H41" s="763"/>
      <c r="I41" s="763"/>
      <c r="J41" s="763"/>
      <c r="K41" s="764"/>
      <c r="L41" s="1113"/>
      <c r="M41" s="1114"/>
      <c r="N41" s="1114"/>
      <c r="O41" s="1114"/>
      <c r="P41" s="1114"/>
      <c r="Q41" s="1114"/>
      <c r="R41" s="1114"/>
      <c r="S41" s="1114"/>
      <c r="T41" s="1114"/>
      <c r="U41" s="1114"/>
      <c r="V41" s="1114"/>
      <c r="W41" s="1114"/>
      <c r="X41" s="1114"/>
      <c r="Y41" s="1114"/>
      <c r="Z41" s="1114"/>
      <c r="AA41" s="1114"/>
      <c r="AB41" s="1114"/>
      <c r="AC41" s="1114"/>
      <c r="AD41" s="1114"/>
      <c r="AE41" s="1114"/>
      <c r="AF41" s="1114"/>
      <c r="AG41" s="1114"/>
      <c r="AH41" s="1114"/>
      <c r="AI41" s="1114"/>
      <c r="AJ41" s="1114"/>
      <c r="AK41" s="1114"/>
      <c r="AL41" s="1114"/>
      <c r="AM41" s="1114"/>
      <c r="AN41" s="1114"/>
      <c r="AO41" s="1114"/>
      <c r="AP41" s="1114"/>
      <c r="AQ41" s="1114"/>
      <c r="AR41" s="1114"/>
      <c r="AS41" s="1114"/>
      <c r="AT41" s="1114"/>
      <c r="AU41" s="1114"/>
      <c r="AV41" s="1115"/>
      <c r="AW41" s="1122"/>
      <c r="AX41" s="1123"/>
      <c r="AY41" s="1124"/>
      <c r="AZ41" s="1131"/>
      <c r="BA41" s="1132"/>
      <c r="BB41" s="1132"/>
      <c r="BC41" s="1132"/>
      <c r="BD41" s="1132"/>
      <c r="BE41" s="1132"/>
      <c r="BF41" s="1133"/>
      <c r="BG41" s="1140"/>
      <c r="BH41" s="1141"/>
      <c r="BI41" s="1141"/>
      <c r="BJ41" s="1141"/>
      <c r="BK41" s="1141"/>
      <c r="BL41" s="1141"/>
      <c r="BM41" s="1141"/>
      <c r="BN41" s="1141"/>
      <c r="BO41" s="1141"/>
      <c r="BP41" s="1141"/>
      <c r="BQ41" s="1141"/>
      <c r="BR41" s="1142"/>
      <c r="BS41" s="1029"/>
      <c r="BT41" s="1002"/>
      <c r="BU41" s="1002"/>
      <c r="BV41" s="1002"/>
      <c r="BW41" s="1002"/>
      <c r="BX41" s="1002"/>
      <c r="BY41" s="1003"/>
      <c r="BZ41" s="1099"/>
      <c r="CA41" s="1100"/>
      <c r="CB41" s="1100"/>
      <c r="CC41" s="1100"/>
      <c r="CD41" s="1100"/>
      <c r="CE41" s="1100"/>
      <c r="CF41" s="1100"/>
      <c r="CG41" s="1100"/>
      <c r="CH41" s="390"/>
      <c r="CI41" s="427"/>
      <c r="CJ41" s="1103"/>
      <c r="CK41" s="1103"/>
      <c r="CL41" s="1103"/>
      <c r="CM41" s="1103"/>
      <c r="CN41" s="1103"/>
      <c r="CO41" s="1103"/>
      <c r="CP41" s="1103"/>
      <c r="CQ41" s="1103"/>
      <c r="CR41" s="1221"/>
    </row>
    <row r="42" spans="4:96" ht="4.5" customHeight="1">
      <c r="D42" s="762"/>
      <c r="E42" s="763"/>
      <c r="F42" s="763"/>
      <c r="G42" s="763"/>
      <c r="H42" s="763"/>
      <c r="I42" s="763"/>
      <c r="J42" s="763"/>
      <c r="K42" s="764"/>
      <c r="L42" s="1113"/>
      <c r="M42" s="1114"/>
      <c r="N42" s="1114"/>
      <c r="O42" s="1114"/>
      <c r="P42" s="1114"/>
      <c r="Q42" s="1114"/>
      <c r="R42" s="1114"/>
      <c r="S42" s="1114"/>
      <c r="T42" s="1114"/>
      <c r="U42" s="1114"/>
      <c r="V42" s="1114"/>
      <c r="W42" s="1114"/>
      <c r="X42" s="1114"/>
      <c r="Y42" s="1114"/>
      <c r="Z42" s="1114"/>
      <c r="AA42" s="1114"/>
      <c r="AB42" s="1114"/>
      <c r="AC42" s="1114"/>
      <c r="AD42" s="1114"/>
      <c r="AE42" s="1114"/>
      <c r="AF42" s="1114"/>
      <c r="AG42" s="1114"/>
      <c r="AH42" s="1114"/>
      <c r="AI42" s="1114"/>
      <c r="AJ42" s="1114"/>
      <c r="AK42" s="1114"/>
      <c r="AL42" s="1114"/>
      <c r="AM42" s="1114"/>
      <c r="AN42" s="1114"/>
      <c r="AO42" s="1114"/>
      <c r="AP42" s="1114"/>
      <c r="AQ42" s="1114"/>
      <c r="AR42" s="1114"/>
      <c r="AS42" s="1114"/>
      <c r="AT42" s="1114"/>
      <c r="AU42" s="1114"/>
      <c r="AV42" s="1115"/>
      <c r="AW42" s="1122"/>
      <c r="AX42" s="1123"/>
      <c r="AY42" s="1124"/>
      <c r="AZ42" s="1131"/>
      <c r="BA42" s="1132"/>
      <c r="BB42" s="1132"/>
      <c r="BC42" s="1132"/>
      <c r="BD42" s="1132"/>
      <c r="BE42" s="1132"/>
      <c r="BF42" s="1133"/>
      <c r="BG42" s="1140"/>
      <c r="BH42" s="1141"/>
      <c r="BI42" s="1141"/>
      <c r="BJ42" s="1141"/>
      <c r="BK42" s="1141"/>
      <c r="BL42" s="1141"/>
      <c r="BM42" s="1141"/>
      <c r="BN42" s="1141"/>
      <c r="BO42" s="1141"/>
      <c r="BP42" s="1141"/>
      <c r="BQ42" s="1141"/>
      <c r="BR42" s="1142"/>
      <c r="BS42" s="1029"/>
      <c r="BT42" s="1002"/>
      <c r="BU42" s="1002"/>
      <c r="BV42" s="1002"/>
      <c r="BW42" s="1002"/>
      <c r="BX42" s="1002"/>
      <c r="BY42" s="1003"/>
      <c r="BZ42" s="1099"/>
      <c r="CA42" s="1100"/>
      <c r="CB42" s="1100"/>
      <c r="CC42" s="1100"/>
      <c r="CD42" s="1100"/>
      <c r="CE42" s="1100"/>
      <c r="CF42" s="1100"/>
      <c r="CG42" s="1100"/>
      <c r="CH42" s="390"/>
      <c r="CI42" s="427"/>
      <c r="CJ42" s="1103"/>
      <c r="CK42" s="1103"/>
      <c r="CL42" s="1103"/>
      <c r="CM42" s="1103"/>
      <c r="CN42" s="1103"/>
      <c r="CO42" s="1103"/>
      <c r="CP42" s="1103"/>
      <c r="CQ42" s="1103"/>
      <c r="CR42" s="1221"/>
    </row>
    <row r="43" spans="4:96" ht="4.5" customHeight="1">
      <c r="D43" s="762"/>
      <c r="E43" s="763"/>
      <c r="F43" s="763"/>
      <c r="G43" s="763"/>
      <c r="H43" s="763"/>
      <c r="I43" s="763"/>
      <c r="J43" s="763"/>
      <c r="K43" s="764"/>
      <c r="L43" s="1113"/>
      <c r="M43" s="1114"/>
      <c r="N43" s="1114"/>
      <c r="O43" s="1114"/>
      <c r="P43" s="1114"/>
      <c r="Q43" s="1114"/>
      <c r="R43" s="1114"/>
      <c r="S43" s="1114"/>
      <c r="T43" s="1114"/>
      <c r="U43" s="1114"/>
      <c r="V43" s="1114"/>
      <c r="W43" s="1114"/>
      <c r="X43" s="1114"/>
      <c r="Y43" s="1114"/>
      <c r="Z43" s="1114"/>
      <c r="AA43" s="1114"/>
      <c r="AB43" s="1114"/>
      <c r="AC43" s="1114"/>
      <c r="AD43" s="1114"/>
      <c r="AE43" s="1114"/>
      <c r="AF43" s="1114"/>
      <c r="AG43" s="1114"/>
      <c r="AH43" s="1114"/>
      <c r="AI43" s="1114"/>
      <c r="AJ43" s="1114"/>
      <c r="AK43" s="1114"/>
      <c r="AL43" s="1114"/>
      <c r="AM43" s="1114"/>
      <c r="AN43" s="1114"/>
      <c r="AO43" s="1114"/>
      <c r="AP43" s="1114"/>
      <c r="AQ43" s="1114"/>
      <c r="AR43" s="1114"/>
      <c r="AS43" s="1114"/>
      <c r="AT43" s="1114"/>
      <c r="AU43" s="1114"/>
      <c r="AV43" s="1115"/>
      <c r="AW43" s="1122"/>
      <c r="AX43" s="1123"/>
      <c r="AY43" s="1124"/>
      <c r="AZ43" s="1131"/>
      <c r="BA43" s="1132"/>
      <c r="BB43" s="1132"/>
      <c r="BC43" s="1132"/>
      <c r="BD43" s="1132"/>
      <c r="BE43" s="1132"/>
      <c r="BF43" s="1133"/>
      <c r="BG43" s="1140"/>
      <c r="BH43" s="1141"/>
      <c r="BI43" s="1141"/>
      <c r="BJ43" s="1141"/>
      <c r="BK43" s="1141"/>
      <c r="BL43" s="1141"/>
      <c r="BM43" s="1141"/>
      <c r="BN43" s="1141"/>
      <c r="BO43" s="1141"/>
      <c r="BP43" s="1141"/>
      <c r="BQ43" s="1141"/>
      <c r="BR43" s="1142"/>
      <c r="BS43" s="1029"/>
      <c r="BT43" s="1002"/>
      <c r="BU43" s="1002"/>
      <c r="BV43" s="1002"/>
      <c r="BW43" s="1002"/>
      <c r="BX43" s="1002"/>
      <c r="BY43" s="1003"/>
      <c r="BZ43" s="1099"/>
      <c r="CA43" s="1100"/>
      <c r="CB43" s="1100"/>
      <c r="CC43" s="1100"/>
      <c r="CD43" s="1100"/>
      <c r="CE43" s="1100"/>
      <c r="CF43" s="1100"/>
      <c r="CG43" s="1100"/>
      <c r="CH43" s="390"/>
      <c r="CI43" s="427"/>
      <c r="CJ43" s="1103"/>
      <c r="CK43" s="1103"/>
      <c r="CL43" s="1103"/>
      <c r="CM43" s="1103"/>
      <c r="CN43" s="1103"/>
      <c r="CO43" s="1103"/>
      <c r="CP43" s="1103"/>
      <c r="CQ43" s="1103"/>
      <c r="CR43" s="1221"/>
    </row>
    <row r="44" spans="4:96" ht="11.25" customHeight="1">
      <c r="D44" s="762"/>
      <c r="E44" s="763"/>
      <c r="F44" s="763"/>
      <c r="G44" s="763"/>
      <c r="H44" s="763"/>
      <c r="I44" s="763"/>
      <c r="J44" s="763"/>
      <c r="K44" s="764"/>
      <c r="L44" s="1113"/>
      <c r="M44" s="1114"/>
      <c r="N44" s="1114"/>
      <c r="O44" s="1114"/>
      <c r="P44" s="1114"/>
      <c r="Q44" s="1114"/>
      <c r="R44" s="1114"/>
      <c r="S44" s="1114"/>
      <c r="T44" s="1114"/>
      <c r="U44" s="1114"/>
      <c r="V44" s="1114"/>
      <c r="W44" s="1114"/>
      <c r="X44" s="1114"/>
      <c r="Y44" s="1114"/>
      <c r="Z44" s="1114"/>
      <c r="AA44" s="1114"/>
      <c r="AB44" s="1114"/>
      <c r="AC44" s="1114"/>
      <c r="AD44" s="1114"/>
      <c r="AE44" s="1114"/>
      <c r="AF44" s="1114"/>
      <c r="AG44" s="1114"/>
      <c r="AH44" s="1114"/>
      <c r="AI44" s="1114"/>
      <c r="AJ44" s="1114"/>
      <c r="AK44" s="1114"/>
      <c r="AL44" s="1114"/>
      <c r="AM44" s="1114"/>
      <c r="AN44" s="1114"/>
      <c r="AO44" s="1114"/>
      <c r="AP44" s="1114"/>
      <c r="AQ44" s="1114"/>
      <c r="AR44" s="1114"/>
      <c r="AS44" s="1114"/>
      <c r="AT44" s="1114"/>
      <c r="AU44" s="1114"/>
      <c r="AV44" s="1115"/>
      <c r="AW44" s="1122"/>
      <c r="AX44" s="1123"/>
      <c r="AY44" s="1124"/>
      <c r="AZ44" s="1131"/>
      <c r="BA44" s="1132"/>
      <c r="BB44" s="1132"/>
      <c r="BC44" s="1132"/>
      <c r="BD44" s="1132"/>
      <c r="BE44" s="1132"/>
      <c r="BF44" s="1133"/>
      <c r="BG44" s="1140"/>
      <c r="BH44" s="1141"/>
      <c r="BI44" s="1141"/>
      <c r="BJ44" s="1141"/>
      <c r="BK44" s="1141"/>
      <c r="BL44" s="1141"/>
      <c r="BM44" s="1141"/>
      <c r="BN44" s="1141"/>
      <c r="BO44" s="1141"/>
      <c r="BP44" s="1141"/>
      <c r="BQ44" s="1141"/>
      <c r="BR44" s="1142"/>
      <c r="BS44" s="1029"/>
      <c r="BT44" s="1002"/>
      <c r="BU44" s="1002"/>
      <c r="BV44" s="1002"/>
      <c r="BW44" s="1002"/>
      <c r="BX44" s="1002"/>
      <c r="BY44" s="1003"/>
      <c r="BZ44" s="1099"/>
      <c r="CA44" s="1100"/>
      <c r="CB44" s="1100"/>
      <c r="CC44" s="1100"/>
      <c r="CD44" s="1100"/>
      <c r="CE44" s="1100"/>
      <c r="CF44" s="1100"/>
      <c r="CG44" s="1100"/>
      <c r="CH44" s="390"/>
      <c r="CI44" s="427"/>
      <c r="CJ44" s="1103"/>
      <c r="CK44" s="1103"/>
      <c r="CL44" s="1103"/>
      <c r="CM44" s="1103"/>
      <c r="CN44" s="1103"/>
      <c r="CO44" s="1103"/>
      <c r="CP44" s="1103"/>
      <c r="CQ44" s="1103"/>
      <c r="CR44" s="1221"/>
    </row>
    <row r="45" spans="4:96" ht="9.75" customHeight="1">
      <c r="D45" s="762"/>
      <c r="E45" s="763"/>
      <c r="F45" s="763"/>
      <c r="G45" s="763"/>
      <c r="H45" s="763"/>
      <c r="I45" s="763"/>
      <c r="J45" s="763"/>
      <c r="K45" s="764"/>
      <c r="L45" s="1113"/>
      <c r="M45" s="1114"/>
      <c r="N45" s="1114"/>
      <c r="O45" s="1114"/>
      <c r="P45" s="1114"/>
      <c r="Q45" s="1114"/>
      <c r="R45" s="1114"/>
      <c r="S45" s="1114"/>
      <c r="T45" s="1114"/>
      <c r="U45" s="1114"/>
      <c r="V45" s="1114"/>
      <c r="W45" s="1114"/>
      <c r="X45" s="1114"/>
      <c r="Y45" s="1114"/>
      <c r="Z45" s="1114"/>
      <c r="AA45" s="1114"/>
      <c r="AB45" s="1114"/>
      <c r="AC45" s="1114"/>
      <c r="AD45" s="1114"/>
      <c r="AE45" s="1114"/>
      <c r="AF45" s="1114"/>
      <c r="AG45" s="1114"/>
      <c r="AH45" s="1114"/>
      <c r="AI45" s="1114"/>
      <c r="AJ45" s="1114"/>
      <c r="AK45" s="1114"/>
      <c r="AL45" s="1114"/>
      <c r="AM45" s="1114"/>
      <c r="AN45" s="1114"/>
      <c r="AO45" s="1114"/>
      <c r="AP45" s="1114"/>
      <c r="AQ45" s="1114"/>
      <c r="AR45" s="1114"/>
      <c r="AS45" s="1114"/>
      <c r="AT45" s="1114"/>
      <c r="AU45" s="1114"/>
      <c r="AV45" s="1115"/>
      <c r="AW45" s="1122"/>
      <c r="AX45" s="1123"/>
      <c r="AY45" s="1124"/>
      <c r="AZ45" s="1131"/>
      <c r="BA45" s="1132"/>
      <c r="BB45" s="1132"/>
      <c r="BC45" s="1132"/>
      <c r="BD45" s="1132"/>
      <c r="BE45" s="1132"/>
      <c r="BF45" s="1133"/>
      <c r="BG45" s="1140"/>
      <c r="BH45" s="1141"/>
      <c r="BI45" s="1141"/>
      <c r="BJ45" s="1141"/>
      <c r="BK45" s="1141"/>
      <c r="BL45" s="1141"/>
      <c r="BM45" s="1141"/>
      <c r="BN45" s="1141"/>
      <c r="BO45" s="1141"/>
      <c r="BP45" s="1141"/>
      <c r="BQ45" s="1141"/>
      <c r="BR45" s="1142"/>
      <c r="BS45" s="1029"/>
      <c r="BT45" s="1002"/>
      <c r="BU45" s="1002"/>
      <c r="BV45" s="1002"/>
      <c r="BW45" s="1002"/>
      <c r="BX45" s="1002"/>
      <c r="BY45" s="1003"/>
      <c r="BZ45" s="1099"/>
      <c r="CA45" s="1100"/>
      <c r="CB45" s="1100"/>
      <c r="CC45" s="1100"/>
      <c r="CD45" s="1100"/>
      <c r="CE45" s="1100"/>
      <c r="CF45" s="1100"/>
      <c r="CG45" s="1100"/>
      <c r="CH45" s="390"/>
      <c r="CI45" s="427"/>
      <c r="CJ45" s="1103"/>
      <c r="CK45" s="1103"/>
      <c r="CL45" s="1103"/>
      <c r="CM45" s="1103"/>
      <c r="CN45" s="1103"/>
      <c r="CO45" s="1103"/>
      <c r="CP45" s="1103"/>
      <c r="CQ45" s="1103"/>
      <c r="CR45" s="1221"/>
    </row>
    <row r="46" spans="4:96" ht="9.75" customHeight="1">
      <c r="D46" s="1037"/>
      <c r="E46" s="1033"/>
      <c r="F46" s="1033"/>
      <c r="G46" s="1033"/>
      <c r="H46" s="1033"/>
      <c r="I46" s="1033"/>
      <c r="J46" s="1033"/>
      <c r="K46" s="1034"/>
      <c r="L46" s="1116"/>
      <c r="M46" s="1117"/>
      <c r="N46" s="1117"/>
      <c r="O46" s="1117"/>
      <c r="P46" s="1117"/>
      <c r="Q46" s="1117"/>
      <c r="R46" s="1117"/>
      <c r="S46" s="1117"/>
      <c r="T46" s="1117"/>
      <c r="U46" s="1117"/>
      <c r="V46" s="1117"/>
      <c r="W46" s="1117"/>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8"/>
      <c r="AW46" s="1125"/>
      <c r="AX46" s="1126"/>
      <c r="AY46" s="1127"/>
      <c r="AZ46" s="1134"/>
      <c r="BA46" s="1135"/>
      <c r="BB46" s="1135"/>
      <c r="BC46" s="1135"/>
      <c r="BD46" s="1135"/>
      <c r="BE46" s="1135"/>
      <c r="BF46" s="1136"/>
      <c r="BG46" s="1143"/>
      <c r="BH46" s="1144"/>
      <c r="BI46" s="1144"/>
      <c r="BJ46" s="1144"/>
      <c r="BK46" s="1141"/>
      <c r="BL46" s="1141"/>
      <c r="BM46" s="1141"/>
      <c r="BN46" s="1141"/>
      <c r="BO46" s="1141"/>
      <c r="BP46" s="1141"/>
      <c r="BQ46" s="1141"/>
      <c r="BR46" s="1142"/>
      <c r="BS46" s="1030"/>
      <c r="BT46" s="1005"/>
      <c r="BU46" s="1005"/>
      <c r="BV46" s="1005"/>
      <c r="BW46" s="1005"/>
      <c r="BX46" s="1005"/>
      <c r="BY46" s="1006"/>
      <c r="BZ46" s="123"/>
      <c r="CA46" s="124"/>
      <c r="CB46" s="124"/>
      <c r="CC46" s="124"/>
      <c r="CD46" s="124"/>
      <c r="CE46" s="124"/>
      <c r="CF46" s="124"/>
      <c r="CG46" s="124"/>
      <c r="CH46" s="124"/>
      <c r="CI46" s="428"/>
      <c r="CJ46" s="124"/>
      <c r="CK46" s="124"/>
      <c r="CL46" s="124"/>
      <c r="CM46" s="124"/>
      <c r="CN46" s="124"/>
      <c r="CO46" s="124"/>
      <c r="CP46" s="124"/>
      <c r="CQ46" s="124"/>
      <c r="CR46" s="125"/>
    </row>
    <row r="47" spans="4:96" ht="9.75" customHeight="1">
      <c r="D47" s="1063" t="s">
        <v>13</v>
      </c>
      <c r="E47" s="757"/>
      <c r="F47" s="757"/>
      <c r="G47" s="757"/>
      <c r="H47" s="757"/>
      <c r="I47" s="757"/>
      <c r="J47" s="757"/>
      <c r="K47" s="758"/>
      <c r="L47" s="1174" t="s">
        <v>54</v>
      </c>
      <c r="M47" s="1175"/>
      <c r="N47" s="1175"/>
      <c r="O47" s="1175"/>
      <c r="P47" s="1175"/>
      <c r="Q47" s="1175"/>
      <c r="R47" s="1175"/>
      <c r="S47" s="1175"/>
      <c r="T47" s="1175"/>
      <c r="U47" s="1175"/>
      <c r="V47" s="1175"/>
      <c r="W47" s="1175"/>
      <c r="X47" s="1175"/>
      <c r="Y47" s="1175"/>
      <c r="Z47" s="1175"/>
      <c r="AA47" s="1175"/>
      <c r="AB47" s="1175"/>
      <c r="AC47" s="1175"/>
      <c r="AD47" s="1175"/>
      <c r="AE47" s="1175"/>
      <c r="AF47" s="1175"/>
      <c r="AG47" s="1175"/>
      <c r="AH47" s="1175"/>
      <c r="AI47" s="1175"/>
      <c r="AJ47" s="1175"/>
      <c r="AK47" s="1175"/>
      <c r="AL47" s="1175"/>
      <c r="AM47" s="1175"/>
      <c r="AN47" s="1175"/>
      <c r="AO47" s="1175"/>
      <c r="AP47" s="1175"/>
      <c r="AQ47" s="1175"/>
      <c r="AR47" s="1175"/>
      <c r="AS47" s="1175"/>
      <c r="AT47" s="1175"/>
      <c r="AU47" s="1175"/>
      <c r="AV47" s="1175"/>
      <c r="AW47" s="1175"/>
      <c r="AX47" s="1175"/>
      <c r="AY47" s="1175"/>
      <c r="AZ47" s="1175"/>
      <c r="BA47" s="1175"/>
      <c r="BB47" s="1175"/>
      <c r="BC47" s="1175"/>
      <c r="BD47" s="1175"/>
      <c r="BE47" s="1175"/>
      <c r="BF47" s="1175"/>
      <c r="BG47" s="1175"/>
      <c r="BH47" s="1175"/>
      <c r="BI47" s="1175"/>
      <c r="BJ47" s="1176"/>
      <c r="BK47" s="1180" t="s">
        <v>52</v>
      </c>
      <c r="BL47" s="1181"/>
      <c r="BM47" s="1181"/>
      <c r="BN47" s="1181"/>
      <c r="BO47" s="1181"/>
      <c r="BP47" s="1181"/>
      <c r="BQ47" s="1181"/>
      <c r="BR47" s="1182"/>
      <c r="BS47" s="1186" t="s">
        <v>10</v>
      </c>
      <c r="BT47" s="1186"/>
      <c r="BU47" s="1186"/>
      <c r="BV47" s="1186"/>
      <c r="BW47" s="1186"/>
      <c r="BX47" s="1186"/>
      <c r="BY47" s="1187"/>
      <c r="BZ47" s="920" t="s">
        <v>8</v>
      </c>
      <c r="CA47" s="921"/>
      <c r="CB47" s="921"/>
      <c r="CC47" s="921"/>
      <c r="CD47" s="921" t="s">
        <v>3</v>
      </c>
      <c r="CE47" s="921"/>
      <c r="CF47" s="921"/>
      <c r="CG47" s="921"/>
      <c r="CH47" s="921"/>
      <c r="CI47" s="921" t="s">
        <v>4</v>
      </c>
      <c r="CJ47" s="921"/>
      <c r="CK47" s="921"/>
      <c r="CL47" s="921"/>
      <c r="CM47" s="921"/>
      <c r="CN47" s="921" t="s">
        <v>5</v>
      </c>
      <c r="CO47" s="921"/>
      <c r="CP47" s="921"/>
      <c r="CQ47" s="921"/>
      <c r="CR47" s="1205"/>
    </row>
    <row r="48" spans="4:96" ht="7.5" customHeight="1">
      <c r="D48" s="762"/>
      <c r="E48" s="763"/>
      <c r="F48" s="763"/>
      <c r="G48" s="763"/>
      <c r="H48" s="763"/>
      <c r="I48" s="763"/>
      <c r="J48" s="763"/>
      <c r="K48" s="764"/>
      <c r="L48" s="1177"/>
      <c r="M48" s="1178"/>
      <c r="N48" s="1178"/>
      <c r="O48" s="1178"/>
      <c r="P48" s="1178"/>
      <c r="Q48" s="1178"/>
      <c r="R48" s="1178"/>
      <c r="S48" s="1178"/>
      <c r="T48" s="1178"/>
      <c r="U48" s="1178"/>
      <c r="V48" s="1178"/>
      <c r="W48" s="1178"/>
      <c r="X48" s="1178"/>
      <c r="Y48" s="1178"/>
      <c r="Z48" s="1178"/>
      <c r="AA48" s="1178"/>
      <c r="AB48" s="1178"/>
      <c r="AC48" s="1178"/>
      <c r="AD48" s="1178"/>
      <c r="AE48" s="1178"/>
      <c r="AF48" s="1178"/>
      <c r="AG48" s="1178"/>
      <c r="AH48" s="1178"/>
      <c r="AI48" s="1178"/>
      <c r="AJ48" s="1178"/>
      <c r="AK48" s="1178"/>
      <c r="AL48" s="1178"/>
      <c r="AM48" s="1178"/>
      <c r="AN48" s="1178"/>
      <c r="AO48" s="1178"/>
      <c r="AP48" s="1178"/>
      <c r="AQ48" s="1178"/>
      <c r="AR48" s="1178"/>
      <c r="AS48" s="1178"/>
      <c r="AT48" s="1178"/>
      <c r="AU48" s="1178"/>
      <c r="AV48" s="1178"/>
      <c r="AW48" s="1178"/>
      <c r="AX48" s="1178"/>
      <c r="AY48" s="1178"/>
      <c r="AZ48" s="1178"/>
      <c r="BA48" s="1178"/>
      <c r="BB48" s="1178"/>
      <c r="BC48" s="1178"/>
      <c r="BD48" s="1178"/>
      <c r="BE48" s="1178"/>
      <c r="BF48" s="1178"/>
      <c r="BG48" s="1178"/>
      <c r="BH48" s="1178"/>
      <c r="BI48" s="1178"/>
      <c r="BJ48" s="1179"/>
      <c r="BK48" s="1183"/>
      <c r="BL48" s="1184"/>
      <c r="BM48" s="1184"/>
      <c r="BN48" s="1184"/>
      <c r="BO48" s="1184"/>
      <c r="BP48" s="1184"/>
      <c r="BQ48" s="1184"/>
      <c r="BR48" s="1185"/>
      <c r="BS48" s="1002"/>
      <c r="BT48" s="1002"/>
      <c r="BU48" s="1002"/>
      <c r="BV48" s="1002"/>
      <c r="BW48" s="1002"/>
      <c r="BX48" s="1002"/>
      <c r="BY48" s="1003"/>
      <c r="BZ48" s="920"/>
      <c r="CA48" s="921"/>
      <c r="CB48" s="921"/>
      <c r="CC48" s="921"/>
      <c r="CD48" s="921"/>
      <c r="CE48" s="921"/>
      <c r="CF48" s="921"/>
      <c r="CG48" s="921"/>
      <c r="CH48" s="921"/>
      <c r="CI48" s="921"/>
      <c r="CJ48" s="921"/>
      <c r="CK48" s="921"/>
      <c r="CL48" s="921"/>
      <c r="CM48" s="921"/>
      <c r="CN48" s="921"/>
      <c r="CO48" s="921"/>
      <c r="CP48" s="921"/>
      <c r="CQ48" s="921"/>
      <c r="CR48" s="1205"/>
    </row>
    <row r="49" spans="4:96" ht="19.5" customHeight="1">
      <c r="D49" s="762"/>
      <c r="E49" s="763"/>
      <c r="F49" s="763"/>
      <c r="G49" s="763"/>
      <c r="H49" s="763"/>
      <c r="I49" s="763"/>
      <c r="J49" s="763"/>
      <c r="K49" s="764"/>
      <c r="L49" s="1206"/>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7"/>
      <c r="AQ49" s="1207"/>
      <c r="AR49" s="1207"/>
      <c r="AS49" s="1207"/>
      <c r="AT49" s="1207"/>
      <c r="AU49" s="1207"/>
      <c r="AV49" s="1207"/>
      <c r="AW49" s="1207"/>
      <c r="AX49" s="1207"/>
      <c r="AY49" s="1207"/>
      <c r="AZ49" s="1207"/>
      <c r="BA49" s="1207"/>
      <c r="BB49" s="1207"/>
      <c r="BC49" s="1207"/>
      <c r="BD49" s="1207"/>
      <c r="BE49" s="1207"/>
      <c r="BF49" s="1207"/>
      <c r="BG49" s="1207"/>
      <c r="BH49" s="1207"/>
      <c r="BI49" s="1207"/>
      <c r="BJ49" s="1207"/>
      <c r="BK49" s="1208">
        <v>2</v>
      </c>
      <c r="BL49" s="1209"/>
      <c r="BM49" s="1209"/>
      <c r="BN49" s="1209"/>
      <c r="BO49" s="1209"/>
      <c r="BP49" s="1209"/>
      <c r="BQ49" s="1209"/>
      <c r="BR49" s="1210"/>
      <c r="BS49" s="1002"/>
      <c r="BT49" s="1002"/>
      <c r="BU49" s="1002"/>
      <c r="BV49" s="1002"/>
      <c r="BW49" s="1002"/>
      <c r="BX49" s="1002"/>
      <c r="BY49" s="1003"/>
      <c r="BZ49" s="1214" t="str">
        <f>IF((作業２!F29)="","",LEFT(作業２!F29,1))</f>
        <v/>
      </c>
      <c r="CA49" s="1215"/>
      <c r="CB49" s="1215"/>
      <c r="CC49" s="1215"/>
      <c r="CD49" s="1218" t="str">
        <f>IF(作業２!F30="","",作業２!F30)</f>
        <v/>
      </c>
      <c r="CE49" s="1218"/>
      <c r="CF49" s="1218"/>
      <c r="CG49" s="1218"/>
      <c r="CH49" s="1218"/>
      <c r="CI49" s="1218" t="str">
        <f>IF(作業２!F31="","",作業２!F31)</f>
        <v/>
      </c>
      <c r="CJ49" s="1218"/>
      <c r="CK49" s="1218"/>
      <c r="CL49" s="1218"/>
      <c r="CM49" s="1218"/>
      <c r="CN49" s="1392" t="str">
        <f>IF(作業２!F32="","",作業２!F32)</f>
        <v/>
      </c>
      <c r="CO49" s="1392"/>
      <c r="CP49" s="1392"/>
      <c r="CQ49" s="1392"/>
      <c r="CR49" s="1393"/>
    </row>
    <row r="50" spans="4:96" ht="6.75" customHeight="1">
      <c r="D50" s="762"/>
      <c r="E50" s="763"/>
      <c r="F50" s="763"/>
      <c r="G50" s="763"/>
      <c r="H50" s="763"/>
      <c r="I50" s="763"/>
      <c r="J50" s="763"/>
      <c r="K50" s="764"/>
      <c r="L50" s="1206"/>
      <c r="M50" s="1207"/>
      <c r="N50" s="1207"/>
      <c r="O50" s="1207"/>
      <c r="P50" s="1207"/>
      <c r="Q50" s="1207"/>
      <c r="R50" s="1207"/>
      <c r="S50" s="1207"/>
      <c r="T50" s="1207"/>
      <c r="U50" s="1207"/>
      <c r="V50" s="1207"/>
      <c r="W50" s="1207"/>
      <c r="X50" s="1207"/>
      <c r="Y50" s="1207"/>
      <c r="Z50" s="1207"/>
      <c r="AA50" s="1207"/>
      <c r="AB50" s="1207"/>
      <c r="AC50" s="1207"/>
      <c r="AD50" s="1207"/>
      <c r="AE50" s="1207"/>
      <c r="AF50" s="1207"/>
      <c r="AG50" s="1207"/>
      <c r="AH50" s="1207"/>
      <c r="AI50" s="1207"/>
      <c r="AJ50" s="1207"/>
      <c r="AK50" s="1207"/>
      <c r="AL50" s="1207"/>
      <c r="AM50" s="1207"/>
      <c r="AN50" s="1207"/>
      <c r="AO50" s="1207"/>
      <c r="AP50" s="1207"/>
      <c r="AQ50" s="1207"/>
      <c r="AR50" s="1207"/>
      <c r="AS50" s="1207"/>
      <c r="AT50" s="1207"/>
      <c r="AU50" s="1207"/>
      <c r="AV50" s="1207"/>
      <c r="AW50" s="1207"/>
      <c r="AX50" s="1207"/>
      <c r="AY50" s="1207"/>
      <c r="AZ50" s="1207"/>
      <c r="BA50" s="1207"/>
      <c r="BB50" s="1207"/>
      <c r="BC50" s="1207"/>
      <c r="BD50" s="1207"/>
      <c r="BE50" s="1207"/>
      <c r="BF50" s="1207"/>
      <c r="BG50" s="1207"/>
      <c r="BH50" s="1207"/>
      <c r="BI50" s="1207"/>
      <c r="BJ50" s="1207"/>
      <c r="BK50" s="1208"/>
      <c r="BL50" s="1209"/>
      <c r="BM50" s="1209"/>
      <c r="BN50" s="1209"/>
      <c r="BO50" s="1209"/>
      <c r="BP50" s="1209"/>
      <c r="BQ50" s="1209"/>
      <c r="BR50" s="1210"/>
      <c r="BS50" s="1002"/>
      <c r="BT50" s="1002"/>
      <c r="BU50" s="1002"/>
      <c r="BV50" s="1002"/>
      <c r="BW50" s="1002"/>
      <c r="BX50" s="1002"/>
      <c r="BY50" s="1003"/>
      <c r="BZ50" s="1214"/>
      <c r="CA50" s="1215"/>
      <c r="CB50" s="1215"/>
      <c r="CC50" s="1215"/>
      <c r="CD50" s="1218"/>
      <c r="CE50" s="1218"/>
      <c r="CF50" s="1218"/>
      <c r="CG50" s="1218"/>
      <c r="CH50" s="1218"/>
      <c r="CI50" s="1218"/>
      <c r="CJ50" s="1218"/>
      <c r="CK50" s="1218"/>
      <c r="CL50" s="1218"/>
      <c r="CM50" s="1218"/>
      <c r="CN50" s="1392"/>
      <c r="CO50" s="1392"/>
      <c r="CP50" s="1392"/>
      <c r="CQ50" s="1392"/>
      <c r="CR50" s="1393"/>
    </row>
    <row r="51" spans="4:96" ht="6.75" customHeight="1">
      <c r="D51" s="762"/>
      <c r="E51" s="763"/>
      <c r="F51" s="763"/>
      <c r="G51" s="763"/>
      <c r="H51" s="763"/>
      <c r="I51" s="763"/>
      <c r="J51" s="763"/>
      <c r="K51" s="764"/>
      <c r="L51" s="1206"/>
      <c r="M51" s="1207"/>
      <c r="N51" s="1207"/>
      <c r="O51" s="1207"/>
      <c r="P51" s="1207"/>
      <c r="Q51" s="1207"/>
      <c r="R51" s="1207"/>
      <c r="S51" s="1207"/>
      <c r="T51" s="1207"/>
      <c r="U51" s="1207"/>
      <c r="V51" s="1207"/>
      <c r="W51" s="1207"/>
      <c r="X51" s="1207"/>
      <c r="Y51" s="1207"/>
      <c r="Z51" s="1207"/>
      <c r="AA51" s="1207"/>
      <c r="AB51" s="1207"/>
      <c r="AC51" s="1207"/>
      <c r="AD51" s="1207"/>
      <c r="AE51" s="1207"/>
      <c r="AF51" s="1207"/>
      <c r="AG51" s="1207"/>
      <c r="AH51" s="1207"/>
      <c r="AI51" s="1207"/>
      <c r="AJ51" s="1207"/>
      <c r="AK51" s="1207"/>
      <c r="AL51" s="1207"/>
      <c r="AM51" s="1207"/>
      <c r="AN51" s="1207"/>
      <c r="AO51" s="1207"/>
      <c r="AP51" s="1207"/>
      <c r="AQ51" s="1207"/>
      <c r="AR51" s="1207"/>
      <c r="AS51" s="1207"/>
      <c r="AT51" s="1207"/>
      <c r="AU51" s="1207"/>
      <c r="AV51" s="1207"/>
      <c r="AW51" s="1207"/>
      <c r="AX51" s="1207"/>
      <c r="AY51" s="1207"/>
      <c r="AZ51" s="1207"/>
      <c r="BA51" s="1207"/>
      <c r="BB51" s="1207"/>
      <c r="BC51" s="1207"/>
      <c r="BD51" s="1207"/>
      <c r="BE51" s="1207"/>
      <c r="BF51" s="1207"/>
      <c r="BG51" s="1207"/>
      <c r="BH51" s="1207"/>
      <c r="BI51" s="1207"/>
      <c r="BJ51" s="1207"/>
      <c r="BK51" s="1208"/>
      <c r="BL51" s="1209"/>
      <c r="BM51" s="1209"/>
      <c r="BN51" s="1209"/>
      <c r="BO51" s="1209"/>
      <c r="BP51" s="1209"/>
      <c r="BQ51" s="1209"/>
      <c r="BR51" s="1210"/>
      <c r="BS51" s="1002"/>
      <c r="BT51" s="1002"/>
      <c r="BU51" s="1002"/>
      <c r="BV51" s="1002"/>
      <c r="BW51" s="1002"/>
      <c r="BX51" s="1002"/>
      <c r="BY51" s="1003"/>
      <c r="BZ51" s="1214"/>
      <c r="CA51" s="1215"/>
      <c r="CB51" s="1215"/>
      <c r="CC51" s="1215"/>
      <c r="CD51" s="1218"/>
      <c r="CE51" s="1218"/>
      <c r="CF51" s="1218"/>
      <c r="CG51" s="1218"/>
      <c r="CH51" s="1218"/>
      <c r="CI51" s="1218"/>
      <c r="CJ51" s="1218"/>
      <c r="CK51" s="1218"/>
      <c r="CL51" s="1218"/>
      <c r="CM51" s="1218"/>
      <c r="CN51" s="1392"/>
      <c r="CO51" s="1392"/>
      <c r="CP51" s="1392"/>
      <c r="CQ51" s="1392"/>
      <c r="CR51" s="1393"/>
    </row>
    <row r="52" spans="4:96" ht="6.75" customHeight="1">
      <c r="D52" s="762"/>
      <c r="E52" s="763"/>
      <c r="F52" s="763"/>
      <c r="G52" s="763"/>
      <c r="H52" s="763"/>
      <c r="I52" s="763"/>
      <c r="J52" s="763"/>
      <c r="K52" s="764"/>
      <c r="L52" s="1206"/>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07"/>
      <c r="AL52" s="1207"/>
      <c r="AM52" s="1207"/>
      <c r="AN52" s="1207"/>
      <c r="AO52" s="1207"/>
      <c r="AP52" s="1207"/>
      <c r="AQ52" s="1207"/>
      <c r="AR52" s="1207"/>
      <c r="AS52" s="1207"/>
      <c r="AT52" s="1207"/>
      <c r="AU52" s="1207"/>
      <c r="AV52" s="1207"/>
      <c r="AW52" s="1207"/>
      <c r="AX52" s="1207"/>
      <c r="AY52" s="1207"/>
      <c r="AZ52" s="1207"/>
      <c r="BA52" s="1207"/>
      <c r="BB52" s="1207"/>
      <c r="BC52" s="1207"/>
      <c r="BD52" s="1207"/>
      <c r="BE52" s="1207"/>
      <c r="BF52" s="1207"/>
      <c r="BG52" s="1207"/>
      <c r="BH52" s="1207"/>
      <c r="BI52" s="1207"/>
      <c r="BJ52" s="1207"/>
      <c r="BK52" s="1211"/>
      <c r="BL52" s="1212"/>
      <c r="BM52" s="1212"/>
      <c r="BN52" s="1212"/>
      <c r="BO52" s="1212"/>
      <c r="BP52" s="1212"/>
      <c r="BQ52" s="1212"/>
      <c r="BR52" s="1213"/>
      <c r="BS52" s="1002"/>
      <c r="BT52" s="1002"/>
      <c r="BU52" s="1002"/>
      <c r="BV52" s="1002"/>
      <c r="BW52" s="1002"/>
      <c r="BX52" s="1002"/>
      <c r="BY52" s="1003"/>
      <c r="BZ52" s="1216"/>
      <c r="CA52" s="1217"/>
      <c r="CB52" s="1217"/>
      <c r="CC52" s="1217"/>
      <c r="CD52" s="1219"/>
      <c r="CE52" s="1219"/>
      <c r="CF52" s="1219"/>
      <c r="CG52" s="1219"/>
      <c r="CH52" s="1219"/>
      <c r="CI52" s="1219"/>
      <c r="CJ52" s="1219"/>
      <c r="CK52" s="1219"/>
      <c r="CL52" s="1219"/>
      <c r="CM52" s="1219"/>
      <c r="CN52" s="1394"/>
      <c r="CO52" s="1394"/>
      <c r="CP52" s="1394"/>
      <c r="CQ52" s="1394"/>
      <c r="CR52" s="1395"/>
    </row>
    <row r="53" spans="4:96" ht="18.75" customHeight="1">
      <c r="D53" s="762"/>
      <c r="E53" s="763"/>
      <c r="F53" s="763"/>
      <c r="G53" s="763"/>
      <c r="H53" s="763"/>
      <c r="I53" s="763"/>
      <c r="J53" s="763"/>
      <c r="K53" s="764"/>
      <c r="L53" s="1206"/>
      <c r="M53" s="1207"/>
      <c r="N53" s="1207"/>
      <c r="O53" s="1207"/>
      <c r="P53" s="1207"/>
      <c r="Q53" s="1207"/>
      <c r="R53" s="1207"/>
      <c r="S53" s="1207"/>
      <c r="T53" s="1207"/>
      <c r="U53" s="1207"/>
      <c r="V53" s="1207"/>
      <c r="W53" s="1207"/>
      <c r="X53" s="1207"/>
      <c r="Y53" s="1207"/>
      <c r="Z53" s="1207"/>
      <c r="AA53" s="1207"/>
      <c r="AB53" s="1207"/>
      <c r="AC53" s="1207"/>
      <c r="AD53" s="1207"/>
      <c r="AE53" s="1207"/>
      <c r="AF53" s="1207"/>
      <c r="AG53" s="1207"/>
      <c r="AH53" s="1207"/>
      <c r="AI53" s="1207"/>
      <c r="AJ53" s="1207"/>
      <c r="AK53" s="1207"/>
      <c r="AL53" s="1207"/>
      <c r="AM53" s="1207"/>
      <c r="AN53" s="1207"/>
      <c r="AO53" s="1207"/>
      <c r="AP53" s="1207"/>
      <c r="AQ53" s="1207"/>
      <c r="AR53" s="1207"/>
      <c r="AS53" s="1207"/>
      <c r="AT53" s="1207"/>
      <c r="AU53" s="1207"/>
      <c r="AV53" s="1207"/>
      <c r="AW53" s="1207"/>
      <c r="AX53" s="1207"/>
      <c r="AY53" s="1207"/>
      <c r="AZ53" s="1207"/>
      <c r="BA53" s="1207"/>
      <c r="BB53" s="1207"/>
      <c r="BC53" s="1207"/>
      <c r="BD53" s="1207"/>
      <c r="BE53" s="1207"/>
      <c r="BF53" s="1207"/>
      <c r="BG53" s="1207"/>
      <c r="BH53" s="1207"/>
      <c r="BI53" s="1207"/>
      <c r="BJ53" s="1207"/>
      <c r="BK53" s="1396" t="s">
        <v>471</v>
      </c>
      <c r="BL53" s="1397"/>
      <c r="BM53" s="1397"/>
      <c r="BN53" s="1397"/>
      <c r="BO53" s="1397"/>
      <c r="BP53" s="1397"/>
      <c r="BQ53" s="1397"/>
      <c r="BR53" s="1398"/>
      <c r="BS53" s="1002"/>
      <c r="BT53" s="1002"/>
      <c r="BU53" s="1002"/>
      <c r="BV53" s="1002"/>
      <c r="BW53" s="1002"/>
      <c r="BX53" s="1002"/>
      <c r="BY53" s="1003"/>
      <c r="BZ53" s="1188" t="str">
        <f>CONCATENATE(作業２!D72,"　",作業２!D73,"　",作業２!D74,"　",作業２!D75,"　",作業２!D76,"　",作業２!D77,"　",作業２!D78)</f>
        <v>1.明治　2.大正　3.昭和　4.平成　5.令和　　</v>
      </c>
      <c r="CA53" s="1189"/>
      <c r="CB53" s="1189"/>
      <c r="CC53" s="1189"/>
      <c r="CD53" s="1189"/>
      <c r="CE53" s="1189"/>
      <c r="CF53" s="1189"/>
      <c r="CG53" s="1189"/>
      <c r="CH53" s="1189"/>
      <c r="CI53" s="1189"/>
      <c r="CJ53" s="1189"/>
      <c r="CK53" s="1189"/>
      <c r="CL53" s="1189"/>
      <c r="CM53" s="1189"/>
      <c r="CN53" s="1189"/>
      <c r="CO53" s="1189"/>
      <c r="CP53" s="1189"/>
      <c r="CQ53" s="1189"/>
      <c r="CR53" s="1190"/>
    </row>
    <row r="54" spans="4:96" ht="12" customHeight="1">
      <c r="D54" s="762"/>
      <c r="E54" s="763"/>
      <c r="F54" s="763"/>
      <c r="G54" s="763"/>
      <c r="H54" s="763"/>
      <c r="I54" s="763"/>
      <c r="J54" s="763"/>
      <c r="K54" s="764"/>
      <c r="L54" s="1206"/>
      <c r="M54" s="1207"/>
      <c r="N54" s="1207"/>
      <c r="O54" s="1207"/>
      <c r="P54" s="1207"/>
      <c r="Q54" s="1207"/>
      <c r="R54" s="1207"/>
      <c r="S54" s="1207"/>
      <c r="T54" s="1207"/>
      <c r="U54" s="1207"/>
      <c r="V54" s="1207"/>
      <c r="W54" s="1207"/>
      <c r="X54" s="1207"/>
      <c r="Y54" s="1207"/>
      <c r="Z54" s="1207"/>
      <c r="AA54" s="1207"/>
      <c r="AB54" s="1207"/>
      <c r="AC54" s="1207"/>
      <c r="AD54" s="1207"/>
      <c r="AE54" s="1207"/>
      <c r="AF54" s="1207"/>
      <c r="AG54" s="1207"/>
      <c r="AH54" s="1207"/>
      <c r="AI54" s="1207"/>
      <c r="AJ54" s="1207"/>
      <c r="AK54" s="1207"/>
      <c r="AL54" s="1207"/>
      <c r="AM54" s="1207"/>
      <c r="AN54" s="1207"/>
      <c r="AO54" s="1207"/>
      <c r="AP54" s="1207"/>
      <c r="AQ54" s="1207"/>
      <c r="AR54" s="1207"/>
      <c r="AS54" s="1207"/>
      <c r="AT54" s="1207"/>
      <c r="AU54" s="1207"/>
      <c r="AV54" s="1207"/>
      <c r="AW54" s="1207"/>
      <c r="AX54" s="1207"/>
      <c r="AY54" s="1207"/>
      <c r="AZ54" s="1207"/>
      <c r="BA54" s="1207"/>
      <c r="BB54" s="1207"/>
      <c r="BC54" s="1207"/>
      <c r="BD54" s="1207"/>
      <c r="BE54" s="1207"/>
      <c r="BF54" s="1207"/>
      <c r="BG54" s="1207"/>
      <c r="BH54" s="1207"/>
      <c r="BI54" s="1207"/>
      <c r="BJ54" s="1207"/>
      <c r="BK54" s="1399"/>
      <c r="BL54" s="1400"/>
      <c r="BM54" s="1400"/>
      <c r="BN54" s="1400"/>
      <c r="BO54" s="1400"/>
      <c r="BP54" s="1400"/>
      <c r="BQ54" s="1400"/>
      <c r="BR54" s="1401"/>
      <c r="BS54" s="1005"/>
      <c r="BT54" s="1005"/>
      <c r="BU54" s="1005"/>
      <c r="BV54" s="1005"/>
      <c r="BW54" s="1005"/>
      <c r="BX54" s="1005"/>
      <c r="BY54" s="1006"/>
      <c r="BZ54" s="1191"/>
      <c r="CA54" s="1192"/>
      <c r="CB54" s="1192"/>
      <c r="CC54" s="1192"/>
      <c r="CD54" s="1192"/>
      <c r="CE54" s="1192"/>
      <c r="CF54" s="1192"/>
      <c r="CG54" s="1192"/>
      <c r="CH54" s="1192"/>
      <c r="CI54" s="1192"/>
      <c r="CJ54" s="1192"/>
      <c r="CK54" s="1192"/>
      <c r="CL54" s="1192"/>
      <c r="CM54" s="1192"/>
      <c r="CN54" s="1192"/>
      <c r="CO54" s="1192"/>
      <c r="CP54" s="1192"/>
      <c r="CQ54" s="1192"/>
      <c r="CR54" s="1193"/>
    </row>
    <row r="55" spans="4:96" ht="9.75" customHeight="1">
      <c r="D55" s="756" t="s">
        <v>27</v>
      </c>
      <c r="E55" s="1186"/>
      <c r="F55" s="1186"/>
      <c r="G55" s="1186"/>
      <c r="H55" s="1186"/>
      <c r="I55" s="1186"/>
      <c r="J55" s="1186"/>
      <c r="K55" s="1187"/>
      <c r="L55" s="1154" t="s">
        <v>14</v>
      </c>
      <c r="M55" s="1154"/>
      <c r="N55" s="1154"/>
      <c r="O55" s="1154"/>
      <c r="P55" s="1154"/>
      <c r="Q55" s="1154"/>
      <c r="R55" s="1154"/>
      <c r="S55" s="1154"/>
      <c r="T55" s="1154"/>
      <c r="U55" s="1155"/>
      <c r="V55" s="757" t="s">
        <v>15</v>
      </c>
      <c r="W55" s="757"/>
      <c r="X55" s="757"/>
      <c r="Y55" s="757"/>
      <c r="Z55" s="757"/>
      <c r="AA55" s="757"/>
      <c r="AB55" s="757"/>
      <c r="AC55" s="757"/>
      <c r="AD55" s="757"/>
      <c r="AE55" s="758"/>
      <c r="AF55" s="1158" t="s">
        <v>16</v>
      </c>
      <c r="AG55" s="757"/>
      <c r="AH55" s="757"/>
      <c r="AI55" s="757"/>
      <c r="AJ55" s="757"/>
      <c r="AK55" s="757"/>
      <c r="AL55" s="757"/>
      <c r="AM55" s="757"/>
      <c r="AN55" s="757"/>
      <c r="AO55" s="1159" t="s">
        <v>17</v>
      </c>
      <c r="AP55" s="1154"/>
      <c r="AQ55" s="1154"/>
      <c r="AR55" s="1154"/>
      <c r="AS55" s="1154"/>
      <c r="AT55" s="1154"/>
      <c r="AU55" s="1154"/>
      <c r="AV55" s="1154"/>
      <c r="AW55" s="1154"/>
      <c r="AX55" s="1155"/>
      <c r="AY55" s="757" t="s">
        <v>18</v>
      </c>
      <c r="AZ55" s="757"/>
      <c r="BA55" s="757"/>
      <c r="BB55" s="757"/>
      <c r="BC55" s="757"/>
      <c r="BD55" s="757"/>
      <c r="BE55" s="757"/>
      <c r="BF55" s="757"/>
      <c r="BG55" s="757"/>
      <c r="BH55" s="757"/>
      <c r="BI55" s="1159" t="s">
        <v>26</v>
      </c>
      <c r="BJ55" s="1154"/>
      <c r="BK55" s="1154"/>
      <c r="BL55" s="1154"/>
      <c r="BM55" s="1154"/>
      <c r="BN55" s="1154"/>
      <c r="BO55" s="1154"/>
      <c r="BP55" s="1154"/>
      <c r="BQ55" s="1154"/>
      <c r="BR55" s="1155"/>
      <c r="BS55" s="1186" t="s">
        <v>461</v>
      </c>
      <c r="BT55" s="757"/>
      <c r="BU55" s="757"/>
      <c r="BV55" s="757"/>
      <c r="BW55" s="757"/>
      <c r="BX55" s="757"/>
      <c r="BY55" s="758"/>
      <c r="BZ55" s="1194"/>
      <c r="CA55" s="1195"/>
      <c r="CB55" s="1195"/>
      <c r="CC55" s="1195"/>
      <c r="CD55" s="1195"/>
      <c r="CE55" s="1195"/>
      <c r="CF55" s="1195"/>
      <c r="CG55" s="1200" t="s">
        <v>24</v>
      </c>
      <c r="CH55" s="1200"/>
      <c r="CI55" s="1200"/>
      <c r="CJ55" s="1195"/>
      <c r="CK55" s="1195"/>
      <c r="CL55" s="1195"/>
      <c r="CM55" s="1195"/>
      <c r="CN55" s="1195"/>
      <c r="CO55" s="1195"/>
      <c r="CP55" s="1195"/>
      <c r="CQ55" s="1195"/>
      <c r="CR55" s="1202"/>
    </row>
    <row r="56" spans="4:96" ht="9.75" customHeight="1">
      <c r="D56" s="916"/>
      <c r="E56" s="1002"/>
      <c r="F56" s="1002"/>
      <c r="G56" s="1002"/>
      <c r="H56" s="1002"/>
      <c r="I56" s="1002"/>
      <c r="J56" s="1002"/>
      <c r="K56" s="1003"/>
      <c r="L56" s="1156"/>
      <c r="M56" s="1156"/>
      <c r="N56" s="1156"/>
      <c r="O56" s="1156"/>
      <c r="P56" s="1156"/>
      <c r="Q56" s="1156"/>
      <c r="R56" s="1156"/>
      <c r="S56" s="1156"/>
      <c r="T56" s="1156"/>
      <c r="U56" s="1157"/>
      <c r="V56" s="1033"/>
      <c r="W56" s="1033"/>
      <c r="X56" s="1033"/>
      <c r="Y56" s="1033"/>
      <c r="Z56" s="1033"/>
      <c r="AA56" s="1033"/>
      <c r="AB56" s="1033"/>
      <c r="AC56" s="1033"/>
      <c r="AD56" s="1033"/>
      <c r="AE56" s="1034"/>
      <c r="AF56" s="1032"/>
      <c r="AG56" s="1033"/>
      <c r="AH56" s="1033"/>
      <c r="AI56" s="1033"/>
      <c r="AJ56" s="1033"/>
      <c r="AK56" s="1033"/>
      <c r="AL56" s="1033"/>
      <c r="AM56" s="1033"/>
      <c r="AN56" s="1033"/>
      <c r="AO56" s="1160"/>
      <c r="AP56" s="1156"/>
      <c r="AQ56" s="1156"/>
      <c r="AR56" s="1156"/>
      <c r="AS56" s="1156"/>
      <c r="AT56" s="1156"/>
      <c r="AU56" s="1156"/>
      <c r="AV56" s="1156"/>
      <c r="AW56" s="1156"/>
      <c r="AX56" s="1157"/>
      <c r="AY56" s="1033"/>
      <c r="AZ56" s="1033"/>
      <c r="BA56" s="1033"/>
      <c r="BB56" s="1033"/>
      <c r="BC56" s="1033"/>
      <c r="BD56" s="1033"/>
      <c r="BE56" s="1033"/>
      <c r="BF56" s="1033"/>
      <c r="BG56" s="1033"/>
      <c r="BH56" s="1033"/>
      <c r="BI56" s="1160"/>
      <c r="BJ56" s="1156"/>
      <c r="BK56" s="1156"/>
      <c r="BL56" s="1156"/>
      <c r="BM56" s="1156"/>
      <c r="BN56" s="1156"/>
      <c r="BO56" s="1156"/>
      <c r="BP56" s="1156"/>
      <c r="BQ56" s="1156"/>
      <c r="BR56" s="1157"/>
      <c r="BS56" s="763"/>
      <c r="BT56" s="763"/>
      <c r="BU56" s="763"/>
      <c r="BV56" s="763"/>
      <c r="BW56" s="763"/>
      <c r="BX56" s="763"/>
      <c r="BY56" s="764"/>
      <c r="BZ56" s="1196"/>
      <c r="CA56" s="1197"/>
      <c r="CB56" s="1197"/>
      <c r="CC56" s="1197"/>
      <c r="CD56" s="1197"/>
      <c r="CE56" s="1197"/>
      <c r="CF56" s="1197"/>
      <c r="CG56" s="1036"/>
      <c r="CH56" s="1036"/>
      <c r="CI56" s="1036"/>
      <c r="CJ56" s="1197"/>
      <c r="CK56" s="1197"/>
      <c r="CL56" s="1197"/>
      <c r="CM56" s="1197"/>
      <c r="CN56" s="1197"/>
      <c r="CO56" s="1197"/>
      <c r="CP56" s="1197"/>
      <c r="CQ56" s="1197"/>
      <c r="CR56" s="1203"/>
    </row>
    <row r="57" spans="4:96" ht="9.75" customHeight="1">
      <c r="D57" s="916"/>
      <c r="E57" s="1002"/>
      <c r="F57" s="1002"/>
      <c r="G57" s="1002"/>
      <c r="H57" s="1002"/>
      <c r="I57" s="1002"/>
      <c r="J57" s="1002"/>
      <c r="K57" s="1003"/>
      <c r="L57" s="1391" t="str">
        <f>IF(作業２!F55=1,"",IF(作業２!F23="","",IF(作業２!F23=0,"0",作業２!F23)))</f>
        <v/>
      </c>
      <c r="M57" s="1149"/>
      <c r="N57" s="1149"/>
      <c r="O57" s="1149"/>
      <c r="P57" s="1149"/>
      <c r="Q57" s="1149"/>
      <c r="R57" s="1149"/>
      <c r="S57" s="1149"/>
      <c r="T57" s="1161" t="s">
        <v>45</v>
      </c>
      <c r="U57" s="1165"/>
      <c r="V57" s="1391" t="str">
        <f>IF(作業２!F55=1,"",IF(作業２!F24="","",IF(作業２!F24=0,"0",作業２!F24)))</f>
        <v/>
      </c>
      <c r="W57" s="1149"/>
      <c r="X57" s="1149"/>
      <c r="Y57" s="1149"/>
      <c r="Z57" s="1149"/>
      <c r="AA57" s="1149"/>
      <c r="AB57" s="1149"/>
      <c r="AC57" s="1149"/>
      <c r="AD57" s="1161" t="s">
        <v>45</v>
      </c>
      <c r="AE57" s="1165"/>
      <c r="AF57" s="1148" t="str">
        <f>IF(作業２!F55=1,"",IF(作業２!F25="","",IF(作業２!F25=0,"0",作業２!F25)))</f>
        <v/>
      </c>
      <c r="AG57" s="1149"/>
      <c r="AH57" s="1149"/>
      <c r="AI57" s="1149"/>
      <c r="AJ57" s="1149"/>
      <c r="AK57" s="1149"/>
      <c r="AL57" s="1149"/>
      <c r="AM57" s="1161" t="s">
        <v>45</v>
      </c>
      <c r="AN57" s="1162"/>
      <c r="AO57" s="1148" t="str">
        <f>IF(作業２!F55=1,"",IF(作業２!F26="","",IF(作業２!F26=0,"0",作業２!F26)))</f>
        <v/>
      </c>
      <c r="AP57" s="1149"/>
      <c r="AQ57" s="1149"/>
      <c r="AR57" s="1149"/>
      <c r="AS57" s="1149"/>
      <c r="AT57" s="1149"/>
      <c r="AU57" s="1149"/>
      <c r="AV57" s="1149"/>
      <c r="AW57" s="1161" t="s">
        <v>45</v>
      </c>
      <c r="AX57" s="1165"/>
      <c r="AY57" s="1168" t="str">
        <f>IF(作業２!F55=1,"",IF(作業２!F53=1,IF(作業２!F27="","",IF(作業２!F27=0,"0",作業２!F27)),""))</f>
        <v/>
      </c>
      <c r="AZ57" s="1168"/>
      <c r="BA57" s="1168"/>
      <c r="BB57" s="1168"/>
      <c r="BC57" s="1168"/>
      <c r="BD57" s="1168"/>
      <c r="BE57" s="1171" t="s">
        <v>60</v>
      </c>
      <c r="BF57" s="1171"/>
      <c r="BG57" s="1171"/>
      <c r="BH57" s="1171"/>
      <c r="BI57" s="1148" t="str">
        <f>IF(作業２!F55=1,"",IF(作業２!F28="","",IF(作業２!F28=0,"0",作業２!F28)))</f>
        <v/>
      </c>
      <c r="BJ57" s="1149"/>
      <c r="BK57" s="1149"/>
      <c r="BL57" s="1149"/>
      <c r="BM57" s="1149"/>
      <c r="BN57" s="1149"/>
      <c r="BO57" s="1149"/>
      <c r="BP57" s="1149"/>
      <c r="BQ57" s="1161" t="s">
        <v>45</v>
      </c>
      <c r="BR57" s="1165"/>
      <c r="BS57" s="763"/>
      <c r="BT57" s="763"/>
      <c r="BU57" s="763"/>
      <c r="BV57" s="763"/>
      <c r="BW57" s="763"/>
      <c r="BX57" s="763"/>
      <c r="BY57" s="764"/>
      <c r="BZ57" s="1196"/>
      <c r="CA57" s="1197"/>
      <c r="CB57" s="1197"/>
      <c r="CC57" s="1197"/>
      <c r="CD57" s="1197"/>
      <c r="CE57" s="1197"/>
      <c r="CF57" s="1197"/>
      <c r="CG57" s="1036"/>
      <c r="CH57" s="1036"/>
      <c r="CI57" s="1036"/>
      <c r="CJ57" s="1197"/>
      <c r="CK57" s="1197"/>
      <c r="CL57" s="1197"/>
      <c r="CM57" s="1197"/>
      <c r="CN57" s="1197"/>
      <c r="CO57" s="1197"/>
      <c r="CP57" s="1197"/>
      <c r="CQ57" s="1197"/>
      <c r="CR57" s="1203"/>
    </row>
    <row r="58" spans="4:96" ht="9.75" customHeight="1">
      <c r="D58" s="916"/>
      <c r="E58" s="1002"/>
      <c r="F58" s="1002"/>
      <c r="G58" s="1002"/>
      <c r="H58" s="1002"/>
      <c r="I58" s="1002"/>
      <c r="J58" s="1002"/>
      <c r="K58" s="1003"/>
      <c r="L58" s="1151"/>
      <c r="M58" s="1151"/>
      <c r="N58" s="1151"/>
      <c r="O58" s="1151"/>
      <c r="P58" s="1151"/>
      <c r="Q58" s="1151"/>
      <c r="R58" s="1151"/>
      <c r="S58" s="1151"/>
      <c r="T58" s="1163"/>
      <c r="U58" s="1166"/>
      <c r="V58" s="1151"/>
      <c r="W58" s="1151"/>
      <c r="X58" s="1151"/>
      <c r="Y58" s="1151"/>
      <c r="Z58" s="1151"/>
      <c r="AA58" s="1151"/>
      <c r="AB58" s="1151"/>
      <c r="AC58" s="1151"/>
      <c r="AD58" s="1163"/>
      <c r="AE58" s="1166"/>
      <c r="AF58" s="1150"/>
      <c r="AG58" s="1151"/>
      <c r="AH58" s="1151"/>
      <c r="AI58" s="1151"/>
      <c r="AJ58" s="1151"/>
      <c r="AK58" s="1151"/>
      <c r="AL58" s="1151"/>
      <c r="AM58" s="1163"/>
      <c r="AN58" s="1163"/>
      <c r="AO58" s="1150"/>
      <c r="AP58" s="1151"/>
      <c r="AQ58" s="1151"/>
      <c r="AR58" s="1151"/>
      <c r="AS58" s="1151"/>
      <c r="AT58" s="1151"/>
      <c r="AU58" s="1151"/>
      <c r="AV58" s="1151"/>
      <c r="AW58" s="1163"/>
      <c r="AX58" s="1166"/>
      <c r="AY58" s="1169"/>
      <c r="AZ58" s="1169"/>
      <c r="BA58" s="1169"/>
      <c r="BB58" s="1169"/>
      <c r="BC58" s="1169"/>
      <c r="BD58" s="1169"/>
      <c r="BE58" s="1172"/>
      <c r="BF58" s="1172"/>
      <c r="BG58" s="1172"/>
      <c r="BH58" s="1172"/>
      <c r="BI58" s="1150"/>
      <c r="BJ58" s="1151"/>
      <c r="BK58" s="1151"/>
      <c r="BL58" s="1151"/>
      <c r="BM58" s="1151"/>
      <c r="BN58" s="1151"/>
      <c r="BO58" s="1151"/>
      <c r="BP58" s="1151"/>
      <c r="BQ58" s="1163"/>
      <c r="BR58" s="1166"/>
      <c r="BS58" s="763"/>
      <c r="BT58" s="763"/>
      <c r="BU58" s="763"/>
      <c r="BV58" s="763"/>
      <c r="BW58" s="763"/>
      <c r="BX58" s="763"/>
      <c r="BY58" s="764"/>
      <c r="BZ58" s="1196"/>
      <c r="CA58" s="1197"/>
      <c r="CB58" s="1197"/>
      <c r="CC58" s="1197"/>
      <c r="CD58" s="1197"/>
      <c r="CE58" s="1197"/>
      <c r="CF58" s="1197"/>
      <c r="CG58" s="1036"/>
      <c r="CH58" s="1036"/>
      <c r="CI58" s="1036"/>
      <c r="CJ58" s="1197"/>
      <c r="CK58" s="1197"/>
      <c r="CL58" s="1197"/>
      <c r="CM58" s="1197"/>
      <c r="CN58" s="1197"/>
      <c r="CO58" s="1197"/>
      <c r="CP58" s="1197"/>
      <c r="CQ58" s="1197"/>
      <c r="CR58" s="1203"/>
    </row>
    <row r="59" spans="4:96" ht="9.75" customHeight="1">
      <c r="D59" s="916"/>
      <c r="E59" s="1002"/>
      <c r="F59" s="1002"/>
      <c r="G59" s="1002"/>
      <c r="H59" s="1002"/>
      <c r="I59" s="1002"/>
      <c r="J59" s="1002"/>
      <c r="K59" s="1003"/>
      <c r="L59" s="1151"/>
      <c r="M59" s="1151"/>
      <c r="N59" s="1151"/>
      <c r="O59" s="1151"/>
      <c r="P59" s="1151"/>
      <c r="Q59" s="1151"/>
      <c r="R59" s="1151"/>
      <c r="S59" s="1151"/>
      <c r="T59" s="1163"/>
      <c r="U59" s="1166"/>
      <c r="V59" s="1151"/>
      <c r="W59" s="1151"/>
      <c r="X59" s="1151"/>
      <c r="Y59" s="1151"/>
      <c r="Z59" s="1151"/>
      <c r="AA59" s="1151"/>
      <c r="AB59" s="1151"/>
      <c r="AC59" s="1151"/>
      <c r="AD59" s="1163"/>
      <c r="AE59" s="1166"/>
      <c r="AF59" s="1150"/>
      <c r="AG59" s="1151"/>
      <c r="AH59" s="1151"/>
      <c r="AI59" s="1151"/>
      <c r="AJ59" s="1151"/>
      <c r="AK59" s="1151"/>
      <c r="AL59" s="1151"/>
      <c r="AM59" s="1163"/>
      <c r="AN59" s="1163"/>
      <c r="AO59" s="1150"/>
      <c r="AP59" s="1151"/>
      <c r="AQ59" s="1151"/>
      <c r="AR59" s="1151"/>
      <c r="AS59" s="1151"/>
      <c r="AT59" s="1151"/>
      <c r="AU59" s="1151"/>
      <c r="AV59" s="1151"/>
      <c r="AW59" s="1163"/>
      <c r="AX59" s="1166"/>
      <c r="AY59" s="1169"/>
      <c r="AZ59" s="1169"/>
      <c r="BA59" s="1169"/>
      <c r="BB59" s="1169"/>
      <c r="BC59" s="1169"/>
      <c r="BD59" s="1169"/>
      <c r="BE59" s="1172"/>
      <c r="BF59" s="1172"/>
      <c r="BG59" s="1172"/>
      <c r="BH59" s="1172"/>
      <c r="BI59" s="1150"/>
      <c r="BJ59" s="1151"/>
      <c r="BK59" s="1151"/>
      <c r="BL59" s="1151"/>
      <c r="BM59" s="1151"/>
      <c r="BN59" s="1151"/>
      <c r="BO59" s="1151"/>
      <c r="BP59" s="1151"/>
      <c r="BQ59" s="1163"/>
      <c r="BR59" s="1166"/>
      <c r="BS59" s="763"/>
      <c r="BT59" s="763"/>
      <c r="BU59" s="763"/>
      <c r="BV59" s="763"/>
      <c r="BW59" s="763"/>
      <c r="BX59" s="763"/>
      <c r="BY59" s="764"/>
      <c r="BZ59" s="1196"/>
      <c r="CA59" s="1197"/>
      <c r="CB59" s="1197"/>
      <c r="CC59" s="1197"/>
      <c r="CD59" s="1197"/>
      <c r="CE59" s="1197"/>
      <c r="CF59" s="1197"/>
      <c r="CG59" s="1036"/>
      <c r="CH59" s="1036"/>
      <c r="CI59" s="1036"/>
      <c r="CJ59" s="1197"/>
      <c r="CK59" s="1197"/>
      <c r="CL59" s="1197"/>
      <c r="CM59" s="1197"/>
      <c r="CN59" s="1197"/>
      <c r="CO59" s="1197"/>
      <c r="CP59" s="1197"/>
      <c r="CQ59" s="1197"/>
      <c r="CR59" s="1203"/>
    </row>
    <row r="60" spans="4:96" ht="9.75" customHeight="1">
      <c r="D60" s="916"/>
      <c r="E60" s="1002"/>
      <c r="F60" s="1002"/>
      <c r="G60" s="1002"/>
      <c r="H60" s="1002"/>
      <c r="I60" s="1002"/>
      <c r="J60" s="1002"/>
      <c r="K60" s="1003"/>
      <c r="L60" s="1151"/>
      <c r="M60" s="1151"/>
      <c r="N60" s="1151"/>
      <c r="O60" s="1151"/>
      <c r="P60" s="1151"/>
      <c r="Q60" s="1151"/>
      <c r="R60" s="1151"/>
      <c r="S60" s="1151"/>
      <c r="T60" s="1163"/>
      <c r="U60" s="1166"/>
      <c r="V60" s="1151"/>
      <c r="W60" s="1151"/>
      <c r="X60" s="1151"/>
      <c r="Y60" s="1151"/>
      <c r="Z60" s="1151"/>
      <c r="AA60" s="1151"/>
      <c r="AB60" s="1151"/>
      <c r="AC60" s="1151"/>
      <c r="AD60" s="1163"/>
      <c r="AE60" s="1166"/>
      <c r="AF60" s="1150"/>
      <c r="AG60" s="1151"/>
      <c r="AH60" s="1151"/>
      <c r="AI60" s="1151"/>
      <c r="AJ60" s="1151"/>
      <c r="AK60" s="1151"/>
      <c r="AL60" s="1151"/>
      <c r="AM60" s="1163"/>
      <c r="AN60" s="1163"/>
      <c r="AO60" s="1150"/>
      <c r="AP60" s="1151"/>
      <c r="AQ60" s="1151"/>
      <c r="AR60" s="1151"/>
      <c r="AS60" s="1151"/>
      <c r="AT60" s="1151"/>
      <c r="AU60" s="1151"/>
      <c r="AV60" s="1151"/>
      <c r="AW60" s="1163"/>
      <c r="AX60" s="1166"/>
      <c r="AY60" s="1169"/>
      <c r="AZ60" s="1169"/>
      <c r="BA60" s="1169"/>
      <c r="BB60" s="1169"/>
      <c r="BC60" s="1169"/>
      <c r="BD60" s="1169"/>
      <c r="BE60" s="1172"/>
      <c r="BF60" s="1172"/>
      <c r="BG60" s="1172"/>
      <c r="BH60" s="1172"/>
      <c r="BI60" s="1150"/>
      <c r="BJ60" s="1151"/>
      <c r="BK60" s="1151"/>
      <c r="BL60" s="1151"/>
      <c r="BM60" s="1151"/>
      <c r="BN60" s="1151"/>
      <c r="BO60" s="1151"/>
      <c r="BP60" s="1151"/>
      <c r="BQ60" s="1163"/>
      <c r="BR60" s="1166"/>
      <c r="BS60" s="763"/>
      <c r="BT60" s="763"/>
      <c r="BU60" s="763"/>
      <c r="BV60" s="763"/>
      <c r="BW60" s="763"/>
      <c r="BX60" s="763"/>
      <c r="BY60" s="764"/>
      <c r="BZ60" s="1196"/>
      <c r="CA60" s="1197"/>
      <c r="CB60" s="1197"/>
      <c r="CC60" s="1197"/>
      <c r="CD60" s="1197"/>
      <c r="CE60" s="1197"/>
      <c r="CF60" s="1197"/>
      <c r="CG60" s="1036"/>
      <c r="CH60" s="1036"/>
      <c r="CI60" s="1036"/>
      <c r="CJ60" s="1197"/>
      <c r="CK60" s="1197"/>
      <c r="CL60" s="1197"/>
      <c r="CM60" s="1197"/>
      <c r="CN60" s="1197"/>
      <c r="CO60" s="1197"/>
      <c r="CP60" s="1197"/>
      <c r="CQ60" s="1197"/>
      <c r="CR60" s="1203"/>
    </row>
    <row r="61" spans="4:96" ht="9.75" customHeight="1">
      <c r="D61" s="1004"/>
      <c r="E61" s="1005"/>
      <c r="F61" s="1005"/>
      <c r="G61" s="1005"/>
      <c r="H61" s="1005"/>
      <c r="I61" s="1005"/>
      <c r="J61" s="1005"/>
      <c r="K61" s="1006"/>
      <c r="L61" s="1153"/>
      <c r="M61" s="1153"/>
      <c r="N61" s="1153"/>
      <c r="O61" s="1153"/>
      <c r="P61" s="1153"/>
      <c r="Q61" s="1153"/>
      <c r="R61" s="1153"/>
      <c r="S61" s="1153"/>
      <c r="T61" s="1164"/>
      <c r="U61" s="1167"/>
      <c r="V61" s="1153"/>
      <c r="W61" s="1153"/>
      <c r="X61" s="1153"/>
      <c r="Y61" s="1153"/>
      <c r="Z61" s="1153"/>
      <c r="AA61" s="1153"/>
      <c r="AB61" s="1153"/>
      <c r="AC61" s="1153"/>
      <c r="AD61" s="1164"/>
      <c r="AE61" s="1167"/>
      <c r="AF61" s="1152"/>
      <c r="AG61" s="1153"/>
      <c r="AH61" s="1153"/>
      <c r="AI61" s="1153"/>
      <c r="AJ61" s="1153"/>
      <c r="AK61" s="1153"/>
      <c r="AL61" s="1153"/>
      <c r="AM61" s="1164"/>
      <c r="AN61" s="1164"/>
      <c r="AO61" s="1152"/>
      <c r="AP61" s="1153"/>
      <c r="AQ61" s="1153"/>
      <c r="AR61" s="1153"/>
      <c r="AS61" s="1153"/>
      <c r="AT61" s="1153"/>
      <c r="AU61" s="1153"/>
      <c r="AV61" s="1153"/>
      <c r="AW61" s="1164"/>
      <c r="AX61" s="1167"/>
      <c r="AY61" s="1170"/>
      <c r="AZ61" s="1170"/>
      <c r="BA61" s="1170"/>
      <c r="BB61" s="1170"/>
      <c r="BC61" s="1170"/>
      <c r="BD61" s="1170"/>
      <c r="BE61" s="1173"/>
      <c r="BF61" s="1173"/>
      <c r="BG61" s="1173"/>
      <c r="BH61" s="1173"/>
      <c r="BI61" s="1152"/>
      <c r="BJ61" s="1153"/>
      <c r="BK61" s="1153"/>
      <c r="BL61" s="1153"/>
      <c r="BM61" s="1153"/>
      <c r="BN61" s="1153"/>
      <c r="BO61" s="1153"/>
      <c r="BP61" s="1153"/>
      <c r="BQ61" s="1164"/>
      <c r="BR61" s="1167"/>
      <c r="BS61" s="1033"/>
      <c r="BT61" s="1033"/>
      <c r="BU61" s="1033"/>
      <c r="BV61" s="1033"/>
      <c r="BW61" s="1033"/>
      <c r="BX61" s="1033"/>
      <c r="BY61" s="1034"/>
      <c r="BZ61" s="1198"/>
      <c r="CA61" s="1199"/>
      <c r="CB61" s="1199"/>
      <c r="CC61" s="1199"/>
      <c r="CD61" s="1199"/>
      <c r="CE61" s="1199"/>
      <c r="CF61" s="1199"/>
      <c r="CG61" s="1201"/>
      <c r="CH61" s="1201"/>
      <c r="CI61" s="1201"/>
      <c r="CJ61" s="1199"/>
      <c r="CK61" s="1199"/>
      <c r="CL61" s="1199"/>
      <c r="CM61" s="1199"/>
      <c r="CN61" s="1199"/>
      <c r="CO61" s="1199"/>
      <c r="CP61" s="1199"/>
      <c r="CQ61" s="1199"/>
      <c r="CR61" s="1204"/>
    </row>
    <row r="62" spans="4:96" ht="9.75" customHeight="1">
      <c r="D62" s="762" t="s">
        <v>19</v>
      </c>
      <c r="E62" s="763"/>
      <c r="F62" s="763"/>
      <c r="G62" s="763"/>
      <c r="H62" s="763"/>
      <c r="I62" s="763"/>
      <c r="J62" s="763"/>
      <c r="K62" s="764"/>
      <c r="L62" s="1031" t="s">
        <v>20</v>
      </c>
      <c r="M62" s="921"/>
      <c r="N62" s="921"/>
      <c r="O62" s="921"/>
      <c r="P62" s="921"/>
      <c r="Q62" s="921"/>
      <c r="R62" s="921"/>
      <c r="S62" s="921"/>
      <c r="T62" s="921"/>
      <c r="U62" s="921"/>
      <c r="V62" s="921"/>
      <c r="W62" s="921"/>
      <c r="X62" s="921"/>
      <c r="Y62" s="921"/>
      <c r="Z62" s="921"/>
      <c r="AA62" s="1246"/>
      <c r="AB62" s="1031" t="s">
        <v>29</v>
      </c>
      <c r="AC62" s="921"/>
      <c r="AD62" s="921"/>
      <c r="AE62" s="921"/>
      <c r="AF62" s="921"/>
      <c r="AG62" s="921"/>
      <c r="AH62" s="921"/>
      <c r="AI62" s="921"/>
      <c r="AJ62" s="921"/>
      <c r="AK62" s="921"/>
      <c r="AL62" s="921"/>
      <c r="AM62" s="921"/>
      <c r="AN62" s="921"/>
      <c r="AO62" s="921"/>
      <c r="AP62" s="921"/>
      <c r="AQ62" s="921"/>
      <c r="AR62" s="921"/>
      <c r="AS62" s="921"/>
      <c r="AT62" s="921"/>
      <c r="AU62" s="921"/>
      <c r="AV62" s="1246"/>
      <c r="AW62" s="1029" t="s">
        <v>47</v>
      </c>
      <c r="AX62" s="1253"/>
      <c r="AY62" s="1253"/>
      <c r="AZ62" s="1253"/>
      <c r="BA62" s="1253"/>
      <c r="BB62" s="1253"/>
      <c r="BC62" s="1253"/>
      <c r="BD62" s="1253"/>
      <c r="BE62" s="1253"/>
      <c r="BF62" s="1253"/>
      <c r="BG62" s="1253"/>
      <c r="BH62" s="1253"/>
      <c r="BI62" s="1253"/>
      <c r="BJ62" s="1253"/>
      <c r="BK62" s="1253"/>
      <c r="BL62" s="1253"/>
      <c r="BM62" s="1253"/>
      <c r="BN62" s="1253"/>
      <c r="BO62" s="1253"/>
      <c r="BP62" s="1253"/>
      <c r="BQ62" s="1253"/>
      <c r="BR62" s="1254"/>
      <c r="BS62" s="1062" t="s">
        <v>462</v>
      </c>
      <c r="BT62" s="757"/>
      <c r="BU62" s="757"/>
      <c r="BV62" s="757"/>
      <c r="BW62" s="757"/>
      <c r="BX62" s="757"/>
      <c r="BY62" s="758"/>
      <c r="BZ62" s="1146" t="s">
        <v>6</v>
      </c>
      <c r="CA62" s="1147"/>
      <c r="CB62" s="1147"/>
      <c r="CC62" s="1147"/>
      <c r="CD62" s="1147"/>
      <c r="CE62" s="1147" t="s">
        <v>7</v>
      </c>
      <c r="CF62" s="1147"/>
      <c r="CG62" s="1147"/>
      <c r="CH62" s="1147"/>
      <c r="CI62" s="1147"/>
      <c r="CJ62" s="1147"/>
      <c r="CK62" s="1147"/>
      <c r="CL62" s="1147"/>
      <c r="CM62" s="1067"/>
      <c r="CN62" s="1067"/>
      <c r="CO62" s="1067"/>
      <c r="CP62" s="1067"/>
      <c r="CQ62" s="1067"/>
      <c r="CR62" s="1068"/>
    </row>
    <row r="63" spans="4:96" ht="9.75" customHeight="1">
      <c r="D63" s="762"/>
      <c r="E63" s="763"/>
      <c r="F63" s="763"/>
      <c r="G63" s="763"/>
      <c r="H63" s="763"/>
      <c r="I63" s="763"/>
      <c r="J63" s="763"/>
      <c r="K63" s="764"/>
      <c r="L63" s="1250"/>
      <c r="M63" s="1251"/>
      <c r="N63" s="1251"/>
      <c r="O63" s="1251"/>
      <c r="P63" s="1251"/>
      <c r="Q63" s="1251"/>
      <c r="R63" s="1251"/>
      <c r="S63" s="1251"/>
      <c r="T63" s="1251"/>
      <c r="U63" s="1251"/>
      <c r="V63" s="1251"/>
      <c r="W63" s="1251"/>
      <c r="X63" s="1251"/>
      <c r="Y63" s="1251"/>
      <c r="Z63" s="1251"/>
      <c r="AA63" s="1252"/>
      <c r="AB63" s="1250"/>
      <c r="AC63" s="1251"/>
      <c r="AD63" s="1251"/>
      <c r="AE63" s="1251"/>
      <c r="AF63" s="1251"/>
      <c r="AG63" s="1251"/>
      <c r="AH63" s="1251"/>
      <c r="AI63" s="1251"/>
      <c r="AJ63" s="1251"/>
      <c r="AK63" s="1251"/>
      <c r="AL63" s="1251"/>
      <c r="AM63" s="1251"/>
      <c r="AN63" s="1251"/>
      <c r="AO63" s="1251"/>
      <c r="AP63" s="1251"/>
      <c r="AQ63" s="1251"/>
      <c r="AR63" s="1251"/>
      <c r="AS63" s="1251"/>
      <c r="AT63" s="1251"/>
      <c r="AU63" s="1251"/>
      <c r="AV63" s="1252"/>
      <c r="AW63" s="1255"/>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7"/>
      <c r="BS63" s="1031"/>
      <c r="BT63" s="763"/>
      <c r="BU63" s="763"/>
      <c r="BV63" s="763"/>
      <c r="BW63" s="763"/>
      <c r="BX63" s="763"/>
      <c r="BY63" s="764"/>
      <c r="BZ63" s="920"/>
      <c r="CA63" s="921"/>
      <c r="CB63" s="921"/>
      <c r="CC63" s="921"/>
      <c r="CD63" s="921"/>
      <c r="CE63" s="921"/>
      <c r="CF63" s="921"/>
      <c r="CG63" s="921"/>
      <c r="CH63" s="921"/>
      <c r="CI63" s="921"/>
      <c r="CJ63" s="921"/>
      <c r="CK63" s="921"/>
      <c r="CL63" s="921"/>
      <c r="CM63" s="1069"/>
      <c r="CN63" s="1069"/>
      <c r="CO63" s="1069"/>
      <c r="CP63" s="1069"/>
      <c r="CQ63" s="1069"/>
      <c r="CR63" s="1070"/>
    </row>
    <row r="64" spans="4:96" ht="18" customHeight="1">
      <c r="D64" s="762"/>
      <c r="E64" s="763"/>
      <c r="F64" s="763"/>
      <c r="G64" s="763"/>
      <c r="H64" s="763"/>
      <c r="I64" s="763"/>
      <c r="J64" s="763"/>
      <c r="K64" s="764"/>
      <c r="L64" s="1329" t="str">
        <f>LEFT(作業２!F33,1)</f>
        <v/>
      </c>
      <c r="M64" s="1330"/>
      <c r="N64" s="1330"/>
      <c r="O64" s="1330"/>
      <c r="P64" s="1330"/>
      <c r="Q64" s="1330"/>
      <c r="R64" s="1330"/>
      <c r="S64" s="1331"/>
      <c r="T64" s="1268" t="s">
        <v>32</v>
      </c>
      <c r="U64" s="1338"/>
      <c r="V64" s="1338"/>
      <c r="W64" s="1338"/>
      <c r="X64" s="1338"/>
      <c r="Y64" s="1338"/>
      <c r="Z64" s="1338"/>
      <c r="AA64" s="1339"/>
      <c r="AB64" s="1329" t="str">
        <f>IF(作業２!F55=4,作業２!F55,IF(作業２!F55=2,作業２!F55,IF(作業２!F55=1,作業２!F55,"")))</f>
        <v/>
      </c>
      <c r="AC64" s="1330"/>
      <c r="AD64" s="1330"/>
      <c r="AE64" s="1330"/>
      <c r="AF64" s="1330"/>
      <c r="AG64" s="1330"/>
      <c r="AH64" s="1330"/>
      <c r="AI64" s="1331"/>
      <c r="AJ64" s="1286" t="s">
        <v>30</v>
      </c>
      <c r="AK64" s="1346"/>
      <c r="AL64" s="1346"/>
      <c r="AM64" s="1346"/>
      <c r="AN64" s="1346"/>
      <c r="AO64" s="1346"/>
      <c r="AP64" s="1346"/>
      <c r="AQ64" s="1346"/>
      <c r="AR64" s="1346"/>
      <c r="AS64" s="1346"/>
      <c r="AT64" s="1346"/>
      <c r="AU64" s="1346"/>
      <c r="AV64" s="1347"/>
      <c r="AW64" s="1146" t="s">
        <v>8</v>
      </c>
      <c r="AX64" s="1147"/>
      <c r="AY64" s="1147"/>
      <c r="AZ64" s="1147"/>
      <c r="BA64" s="1147"/>
      <c r="BB64" s="1147"/>
      <c r="BC64" s="1147" t="s">
        <v>3</v>
      </c>
      <c r="BD64" s="1147"/>
      <c r="BE64" s="1147"/>
      <c r="BF64" s="1147"/>
      <c r="BG64" s="1147"/>
      <c r="BH64" s="1147"/>
      <c r="BI64" s="1147"/>
      <c r="BJ64" s="1147"/>
      <c r="BK64" s="1147" t="s">
        <v>4</v>
      </c>
      <c r="BL64" s="1147"/>
      <c r="BM64" s="1147"/>
      <c r="BN64" s="1147"/>
      <c r="BO64" s="1147"/>
      <c r="BP64" s="1147"/>
      <c r="BQ64" s="1147"/>
      <c r="BR64" s="1258"/>
      <c r="BS64" s="1031"/>
      <c r="BT64" s="763"/>
      <c r="BU64" s="763"/>
      <c r="BV64" s="763"/>
      <c r="BW64" s="763"/>
      <c r="BX64" s="763"/>
      <c r="BY64" s="764"/>
      <c r="BZ64" s="717" t="str">
        <f>BZ31</f>
        <v/>
      </c>
      <c r="CA64" s="718"/>
      <c r="CB64" s="718"/>
      <c r="CC64" s="718"/>
      <c r="CD64" s="718"/>
      <c r="CE64" s="718"/>
      <c r="CF64" s="718"/>
      <c r="CG64" s="718"/>
      <c r="CH64" s="718"/>
      <c r="CI64" s="718"/>
      <c r="CJ64" s="718"/>
      <c r="CK64" s="718"/>
      <c r="CL64" s="718"/>
      <c r="CM64" s="718"/>
      <c r="CN64" s="718"/>
      <c r="CO64" s="718"/>
      <c r="CP64" s="718"/>
      <c r="CQ64" s="718"/>
      <c r="CR64" s="719"/>
    </row>
    <row r="65" spans="4:96" ht="21" customHeight="1">
      <c r="D65" s="762"/>
      <c r="E65" s="763"/>
      <c r="F65" s="763"/>
      <c r="G65" s="763"/>
      <c r="H65" s="763"/>
      <c r="I65" s="763"/>
      <c r="J65" s="763"/>
      <c r="K65" s="764"/>
      <c r="L65" s="1332"/>
      <c r="M65" s="1333"/>
      <c r="N65" s="1333"/>
      <c r="O65" s="1333"/>
      <c r="P65" s="1333"/>
      <c r="Q65" s="1333"/>
      <c r="R65" s="1333"/>
      <c r="S65" s="1334"/>
      <c r="T65" s="1340"/>
      <c r="U65" s="1341"/>
      <c r="V65" s="1341"/>
      <c r="W65" s="1341"/>
      <c r="X65" s="1341"/>
      <c r="Y65" s="1341"/>
      <c r="Z65" s="1341"/>
      <c r="AA65" s="1342"/>
      <c r="AB65" s="1332"/>
      <c r="AC65" s="1333"/>
      <c r="AD65" s="1333"/>
      <c r="AE65" s="1333"/>
      <c r="AF65" s="1333"/>
      <c r="AG65" s="1333"/>
      <c r="AH65" s="1333"/>
      <c r="AI65" s="1334"/>
      <c r="AJ65" s="1348"/>
      <c r="AK65" s="1349"/>
      <c r="AL65" s="1349"/>
      <c r="AM65" s="1349"/>
      <c r="AN65" s="1349"/>
      <c r="AO65" s="1349"/>
      <c r="AP65" s="1349"/>
      <c r="AQ65" s="1349"/>
      <c r="AR65" s="1349"/>
      <c r="AS65" s="1349"/>
      <c r="AT65" s="1349"/>
      <c r="AU65" s="1349"/>
      <c r="AV65" s="1350"/>
      <c r="AW65" s="1381" t="str">
        <f>IF(AB64="","",IF(作業２!F47="","",LEFT(作業２!F47,1)))</f>
        <v/>
      </c>
      <c r="AX65" s="1382"/>
      <c r="AY65" s="1382"/>
      <c r="AZ65" s="1382"/>
      <c r="BA65" s="1382"/>
      <c r="BB65" s="1382"/>
      <c r="BC65" s="1385" t="str">
        <f>IF(AB64="","",IF(作業２!F48="","",作業２!F48))</f>
        <v/>
      </c>
      <c r="BD65" s="1382"/>
      <c r="BE65" s="1382"/>
      <c r="BF65" s="1382"/>
      <c r="BG65" s="1382"/>
      <c r="BH65" s="1382"/>
      <c r="BI65" s="1382"/>
      <c r="BJ65" s="1386"/>
      <c r="BK65" s="1382" t="str">
        <f>IF(AB64="","",IF(作業２!F49="","",作業２!F49))</f>
        <v/>
      </c>
      <c r="BL65" s="1382"/>
      <c r="BM65" s="1382"/>
      <c r="BN65" s="1382"/>
      <c r="BO65" s="1382"/>
      <c r="BP65" s="1382"/>
      <c r="BQ65" s="1382"/>
      <c r="BR65" s="1382"/>
      <c r="BS65" s="1031"/>
      <c r="BT65" s="763"/>
      <c r="BU65" s="763"/>
      <c r="BV65" s="763"/>
      <c r="BW65" s="763"/>
      <c r="BX65" s="763"/>
      <c r="BY65" s="764"/>
      <c r="BZ65" s="717"/>
      <c r="CA65" s="718"/>
      <c r="CB65" s="718"/>
      <c r="CC65" s="718"/>
      <c r="CD65" s="718"/>
      <c r="CE65" s="718"/>
      <c r="CF65" s="718"/>
      <c r="CG65" s="718"/>
      <c r="CH65" s="718"/>
      <c r="CI65" s="718"/>
      <c r="CJ65" s="718"/>
      <c r="CK65" s="718"/>
      <c r="CL65" s="718"/>
      <c r="CM65" s="718"/>
      <c r="CN65" s="718"/>
      <c r="CO65" s="718"/>
      <c r="CP65" s="718"/>
      <c r="CQ65" s="718"/>
      <c r="CR65" s="719"/>
    </row>
    <row r="66" spans="4:96" ht="3.75" customHeight="1">
      <c r="D66" s="762"/>
      <c r="E66" s="763"/>
      <c r="F66" s="763"/>
      <c r="G66" s="763"/>
      <c r="H66" s="763"/>
      <c r="I66" s="763"/>
      <c r="J66" s="763"/>
      <c r="K66" s="764"/>
      <c r="L66" s="1332"/>
      <c r="M66" s="1333"/>
      <c r="N66" s="1333"/>
      <c r="O66" s="1333"/>
      <c r="P66" s="1333"/>
      <c r="Q66" s="1333"/>
      <c r="R66" s="1333"/>
      <c r="S66" s="1334"/>
      <c r="T66" s="1340"/>
      <c r="U66" s="1341"/>
      <c r="V66" s="1341"/>
      <c r="W66" s="1341"/>
      <c r="X66" s="1341"/>
      <c r="Y66" s="1341"/>
      <c r="Z66" s="1341"/>
      <c r="AA66" s="1342"/>
      <c r="AB66" s="1332"/>
      <c r="AC66" s="1333"/>
      <c r="AD66" s="1333"/>
      <c r="AE66" s="1333"/>
      <c r="AF66" s="1333"/>
      <c r="AG66" s="1333"/>
      <c r="AH66" s="1333"/>
      <c r="AI66" s="1334"/>
      <c r="AJ66" s="1348"/>
      <c r="AK66" s="1349"/>
      <c r="AL66" s="1349"/>
      <c r="AM66" s="1349"/>
      <c r="AN66" s="1349"/>
      <c r="AO66" s="1349"/>
      <c r="AP66" s="1349"/>
      <c r="AQ66" s="1349"/>
      <c r="AR66" s="1349"/>
      <c r="AS66" s="1349"/>
      <c r="AT66" s="1349"/>
      <c r="AU66" s="1349"/>
      <c r="AV66" s="1350"/>
      <c r="AW66" s="1381"/>
      <c r="AX66" s="1382"/>
      <c r="AY66" s="1382"/>
      <c r="AZ66" s="1382"/>
      <c r="BA66" s="1382"/>
      <c r="BB66" s="1382"/>
      <c r="BC66" s="1385"/>
      <c r="BD66" s="1382"/>
      <c r="BE66" s="1382"/>
      <c r="BF66" s="1382"/>
      <c r="BG66" s="1382"/>
      <c r="BH66" s="1382"/>
      <c r="BI66" s="1382"/>
      <c r="BJ66" s="1386"/>
      <c r="BK66" s="1382"/>
      <c r="BL66" s="1382"/>
      <c r="BM66" s="1382"/>
      <c r="BN66" s="1382"/>
      <c r="BO66" s="1382"/>
      <c r="BP66" s="1382"/>
      <c r="BQ66" s="1382"/>
      <c r="BR66" s="1382"/>
      <c r="BS66" s="1031"/>
      <c r="BT66" s="763"/>
      <c r="BU66" s="763"/>
      <c r="BV66" s="763"/>
      <c r="BW66" s="763"/>
      <c r="BX66" s="763"/>
      <c r="BY66" s="764"/>
      <c r="BZ66" s="717"/>
      <c r="CA66" s="718"/>
      <c r="CB66" s="718"/>
      <c r="CC66" s="718"/>
      <c r="CD66" s="718"/>
      <c r="CE66" s="718"/>
      <c r="CF66" s="718"/>
      <c r="CG66" s="718"/>
      <c r="CH66" s="718"/>
      <c r="CI66" s="718"/>
      <c r="CJ66" s="718"/>
      <c r="CK66" s="718"/>
      <c r="CL66" s="718"/>
      <c r="CM66" s="718"/>
      <c r="CN66" s="718"/>
      <c r="CO66" s="718"/>
      <c r="CP66" s="718"/>
      <c r="CQ66" s="718"/>
      <c r="CR66" s="719"/>
    </row>
    <row r="67" spans="4:96" ht="3.75" customHeight="1">
      <c r="D67" s="762"/>
      <c r="E67" s="763"/>
      <c r="F67" s="763"/>
      <c r="G67" s="763"/>
      <c r="H67" s="763"/>
      <c r="I67" s="763"/>
      <c r="J67" s="763"/>
      <c r="K67" s="764"/>
      <c r="L67" s="1332"/>
      <c r="M67" s="1333"/>
      <c r="N67" s="1333"/>
      <c r="O67" s="1333"/>
      <c r="P67" s="1333"/>
      <c r="Q67" s="1333"/>
      <c r="R67" s="1333"/>
      <c r="S67" s="1334"/>
      <c r="T67" s="1340"/>
      <c r="U67" s="1341"/>
      <c r="V67" s="1341"/>
      <c r="W67" s="1341"/>
      <c r="X67" s="1341"/>
      <c r="Y67" s="1341"/>
      <c r="Z67" s="1341"/>
      <c r="AA67" s="1342"/>
      <c r="AB67" s="1332"/>
      <c r="AC67" s="1333"/>
      <c r="AD67" s="1333"/>
      <c r="AE67" s="1333"/>
      <c r="AF67" s="1333"/>
      <c r="AG67" s="1333"/>
      <c r="AH67" s="1333"/>
      <c r="AI67" s="1334"/>
      <c r="AJ67" s="1348"/>
      <c r="AK67" s="1349"/>
      <c r="AL67" s="1349"/>
      <c r="AM67" s="1349"/>
      <c r="AN67" s="1349"/>
      <c r="AO67" s="1349"/>
      <c r="AP67" s="1349"/>
      <c r="AQ67" s="1349"/>
      <c r="AR67" s="1349"/>
      <c r="AS67" s="1349"/>
      <c r="AT67" s="1349"/>
      <c r="AU67" s="1349"/>
      <c r="AV67" s="1350"/>
      <c r="AW67" s="1383"/>
      <c r="AX67" s="1384"/>
      <c r="AY67" s="1384"/>
      <c r="AZ67" s="1384"/>
      <c r="BA67" s="1384"/>
      <c r="BB67" s="1384"/>
      <c r="BC67" s="1387"/>
      <c r="BD67" s="1384"/>
      <c r="BE67" s="1384"/>
      <c r="BF67" s="1384"/>
      <c r="BG67" s="1384"/>
      <c r="BH67" s="1384"/>
      <c r="BI67" s="1384"/>
      <c r="BJ67" s="1388"/>
      <c r="BK67" s="1384"/>
      <c r="BL67" s="1384"/>
      <c r="BM67" s="1384"/>
      <c r="BN67" s="1384"/>
      <c r="BO67" s="1384"/>
      <c r="BP67" s="1384"/>
      <c r="BQ67" s="1384"/>
      <c r="BR67" s="1384"/>
      <c r="BS67" s="1031"/>
      <c r="BT67" s="763"/>
      <c r="BU67" s="763"/>
      <c r="BV67" s="763"/>
      <c r="BW67" s="763"/>
      <c r="BX67" s="763"/>
      <c r="BY67" s="764"/>
      <c r="BZ67" s="717"/>
      <c r="CA67" s="718"/>
      <c r="CB67" s="718"/>
      <c r="CC67" s="718"/>
      <c r="CD67" s="718"/>
      <c r="CE67" s="718"/>
      <c r="CF67" s="718"/>
      <c r="CG67" s="718"/>
      <c r="CH67" s="718"/>
      <c r="CI67" s="718"/>
      <c r="CJ67" s="718"/>
      <c r="CK67" s="718"/>
      <c r="CL67" s="718"/>
      <c r="CM67" s="718"/>
      <c r="CN67" s="718"/>
      <c r="CO67" s="718"/>
      <c r="CP67" s="718"/>
      <c r="CQ67" s="718"/>
      <c r="CR67" s="719"/>
    </row>
    <row r="68" spans="4:96" ht="9.75" customHeight="1">
      <c r="D68" s="762"/>
      <c r="E68" s="763"/>
      <c r="F68" s="763"/>
      <c r="G68" s="763"/>
      <c r="H68" s="763"/>
      <c r="I68" s="763"/>
      <c r="J68" s="763"/>
      <c r="K68" s="764"/>
      <c r="L68" s="1332"/>
      <c r="M68" s="1333"/>
      <c r="N68" s="1333"/>
      <c r="O68" s="1333"/>
      <c r="P68" s="1333"/>
      <c r="Q68" s="1333"/>
      <c r="R68" s="1333"/>
      <c r="S68" s="1334"/>
      <c r="T68" s="1340"/>
      <c r="U68" s="1341"/>
      <c r="V68" s="1341"/>
      <c r="W68" s="1341"/>
      <c r="X68" s="1341"/>
      <c r="Y68" s="1341"/>
      <c r="Z68" s="1341"/>
      <c r="AA68" s="1342"/>
      <c r="AB68" s="1332"/>
      <c r="AC68" s="1333"/>
      <c r="AD68" s="1333"/>
      <c r="AE68" s="1333"/>
      <c r="AF68" s="1333"/>
      <c r="AG68" s="1333"/>
      <c r="AH68" s="1333"/>
      <c r="AI68" s="1334"/>
      <c r="AJ68" s="1348"/>
      <c r="AK68" s="1349"/>
      <c r="AL68" s="1349"/>
      <c r="AM68" s="1349"/>
      <c r="AN68" s="1349"/>
      <c r="AO68" s="1349"/>
      <c r="AP68" s="1349"/>
      <c r="AQ68" s="1349"/>
      <c r="AR68" s="1349"/>
      <c r="AS68" s="1349"/>
      <c r="AT68" s="1349"/>
      <c r="AU68" s="1349"/>
      <c r="AV68" s="1350"/>
      <c r="AW68" s="1188" t="str">
        <f>CONCATENATE(作業２!D74,"　",作業２!D75,"　",作業２!D76,"　",作業２!D77,"　",作業２!D78)</f>
        <v>3.昭和　4.平成　5.令和　　</v>
      </c>
      <c r="AX68" s="1189"/>
      <c r="AY68" s="1189"/>
      <c r="AZ68" s="1189"/>
      <c r="BA68" s="1189"/>
      <c r="BB68" s="1189"/>
      <c r="BC68" s="1189"/>
      <c r="BD68" s="1189"/>
      <c r="BE68" s="1189"/>
      <c r="BF68" s="1189"/>
      <c r="BG68" s="1189"/>
      <c r="BH68" s="1189"/>
      <c r="BI68" s="1189"/>
      <c r="BJ68" s="1189"/>
      <c r="BK68" s="1189"/>
      <c r="BL68" s="1189"/>
      <c r="BM68" s="1189"/>
      <c r="BN68" s="1189"/>
      <c r="BO68" s="1189"/>
      <c r="BP68" s="1189"/>
      <c r="BQ68" s="1189"/>
      <c r="BR68" s="1389"/>
      <c r="BS68" s="1031"/>
      <c r="BT68" s="763"/>
      <c r="BU68" s="763"/>
      <c r="BV68" s="763"/>
      <c r="BW68" s="763"/>
      <c r="BX68" s="763"/>
      <c r="BY68" s="764"/>
      <c r="BZ68" s="717"/>
      <c r="CA68" s="718"/>
      <c r="CB68" s="718"/>
      <c r="CC68" s="718"/>
      <c r="CD68" s="718"/>
      <c r="CE68" s="718"/>
      <c r="CF68" s="718"/>
      <c r="CG68" s="718"/>
      <c r="CH68" s="718"/>
      <c r="CI68" s="718"/>
      <c r="CJ68" s="718"/>
      <c r="CK68" s="718"/>
      <c r="CL68" s="718"/>
      <c r="CM68" s="718"/>
      <c r="CN68" s="718"/>
      <c r="CO68" s="718"/>
      <c r="CP68" s="718"/>
      <c r="CQ68" s="718"/>
      <c r="CR68" s="719"/>
    </row>
    <row r="69" spans="4:96" ht="9.75" customHeight="1" thickBot="1">
      <c r="D69" s="762"/>
      <c r="E69" s="763"/>
      <c r="F69" s="763"/>
      <c r="G69" s="763"/>
      <c r="H69" s="763"/>
      <c r="I69" s="763"/>
      <c r="J69" s="763"/>
      <c r="K69" s="764"/>
      <c r="L69" s="1335"/>
      <c r="M69" s="1336"/>
      <c r="N69" s="1336"/>
      <c r="O69" s="1336"/>
      <c r="P69" s="1336"/>
      <c r="Q69" s="1336"/>
      <c r="R69" s="1336"/>
      <c r="S69" s="1337"/>
      <c r="T69" s="1343"/>
      <c r="U69" s="1344"/>
      <c r="V69" s="1344"/>
      <c r="W69" s="1344"/>
      <c r="X69" s="1344"/>
      <c r="Y69" s="1344"/>
      <c r="Z69" s="1344"/>
      <c r="AA69" s="1345"/>
      <c r="AB69" s="1335"/>
      <c r="AC69" s="1336"/>
      <c r="AD69" s="1336"/>
      <c r="AE69" s="1336"/>
      <c r="AF69" s="1336"/>
      <c r="AG69" s="1336"/>
      <c r="AH69" s="1336"/>
      <c r="AI69" s="1337"/>
      <c r="AJ69" s="1351"/>
      <c r="AK69" s="1352"/>
      <c r="AL69" s="1352"/>
      <c r="AM69" s="1352"/>
      <c r="AN69" s="1352"/>
      <c r="AO69" s="1352"/>
      <c r="AP69" s="1352"/>
      <c r="AQ69" s="1352"/>
      <c r="AR69" s="1352"/>
      <c r="AS69" s="1352"/>
      <c r="AT69" s="1352"/>
      <c r="AU69" s="1352"/>
      <c r="AV69" s="1353"/>
      <c r="AW69" s="1191"/>
      <c r="AX69" s="1192"/>
      <c r="AY69" s="1192"/>
      <c r="AZ69" s="1192"/>
      <c r="BA69" s="1192"/>
      <c r="BB69" s="1192"/>
      <c r="BC69" s="1192"/>
      <c r="BD69" s="1192"/>
      <c r="BE69" s="1192"/>
      <c r="BF69" s="1192"/>
      <c r="BG69" s="1192"/>
      <c r="BH69" s="1192"/>
      <c r="BI69" s="1192"/>
      <c r="BJ69" s="1192"/>
      <c r="BK69" s="1192"/>
      <c r="BL69" s="1192"/>
      <c r="BM69" s="1192"/>
      <c r="BN69" s="1192"/>
      <c r="BO69" s="1192"/>
      <c r="BP69" s="1192"/>
      <c r="BQ69" s="1192"/>
      <c r="BR69" s="1390"/>
      <c r="BS69" s="1031"/>
      <c r="BT69" s="763"/>
      <c r="BU69" s="763"/>
      <c r="BV69" s="763"/>
      <c r="BW69" s="763"/>
      <c r="BX69" s="763"/>
      <c r="BY69" s="764"/>
      <c r="BZ69" s="723"/>
      <c r="CA69" s="724"/>
      <c r="CB69" s="724"/>
      <c r="CC69" s="724"/>
      <c r="CD69" s="724"/>
      <c r="CE69" s="724"/>
      <c r="CF69" s="724"/>
      <c r="CG69" s="724"/>
      <c r="CH69" s="724"/>
      <c r="CI69" s="724"/>
      <c r="CJ69" s="724"/>
      <c r="CK69" s="724"/>
      <c r="CL69" s="724"/>
      <c r="CM69" s="724"/>
      <c r="CN69" s="724"/>
      <c r="CO69" s="724"/>
      <c r="CP69" s="724"/>
      <c r="CQ69" s="724"/>
      <c r="CR69" s="725"/>
    </row>
    <row r="70" spans="4:96" ht="9.75" customHeight="1" thickTop="1">
      <c r="D70" s="1245"/>
      <c r="E70" s="921"/>
      <c r="F70" s="921"/>
      <c r="G70" s="921"/>
      <c r="H70" s="921"/>
      <c r="I70" s="921"/>
      <c r="J70" s="921"/>
      <c r="K70" s="1246"/>
      <c r="L70" s="1310" t="s">
        <v>41</v>
      </c>
      <c r="M70" s="1311"/>
      <c r="N70" s="1311"/>
      <c r="O70" s="1311"/>
      <c r="P70" s="1311"/>
      <c r="Q70" s="1311"/>
      <c r="R70" s="1311"/>
      <c r="S70" s="1311"/>
      <c r="T70" s="1311"/>
      <c r="U70" s="1311"/>
      <c r="V70" s="1311"/>
      <c r="W70" s="1311"/>
      <c r="X70" s="1311"/>
      <c r="Y70" s="1311"/>
      <c r="Z70" s="1311"/>
      <c r="AA70" s="1311"/>
      <c r="AB70" s="1311"/>
      <c r="AC70" s="1311"/>
      <c r="AD70" s="1311"/>
      <c r="AE70" s="1311"/>
      <c r="AF70" s="1311"/>
      <c r="AG70" s="1311"/>
      <c r="AH70" s="1311"/>
      <c r="AI70" s="1312"/>
      <c r="AJ70" s="1319" t="s">
        <v>39</v>
      </c>
      <c r="AK70" s="1320"/>
      <c r="AL70" s="1320"/>
      <c r="AM70" s="1320"/>
      <c r="AN70" s="1320"/>
      <c r="AO70" s="1320"/>
      <c r="AP70" s="1320"/>
      <c r="AQ70" s="1320"/>
      <c r="AR70" s="1320"/>
      <c r="AS70" s="1320"/>
      <c r="AT70" s="1320"/>
      <c r="AU70" s="1320"/>
      <c r="AV70" s="1320"/>
      <c r="AW70" s="1320"/>
      <c r="AX70" s="1320"/>
      <c r="AY70" s="1320"/>
      <c r="AZ70" s="1320"/>
      <c r="BA70" s="1320"/>
      <c r="BB70" s="1320"/>
      <c r="BC70" s="1320"/>
      <c r="BD70" s="1320"/>
      <c r="BE70" s="1320"/>
      <c r="BF70" s="1321"/>
      <c r="BG70" s="1062" t="s">
        <v>25</v>
      </c>
      <c r="BH70" s="1186"/>
      <c r="BI70" s="1186"/>
      <c r="BJ70" s="1186"/>
      <c r="BK70" s="1186"/>
      <c r="BL70" s="1186"/>
      <c r="BM70" s="1186"/>
      <c r="BN70" s="1186"/>
      <c r="BO70" s="1186"/>
      <c r="BP70" s="1186"/>
      <c r="BQ70" s="1186"/>
      <c r="BR70" s="1186"/>
      <c r="BS70" s="1186"/>
      <c r="BT70" s="1186"/>
      <c r="BU70" s="1186"/>
      <c r="BV70" s="1186"/>
      <c r="BW70" s="1186"/>
      <c r="BX70" s="1186"/>
      <c r="BY70" s="1186"/>
      <c r="BZ70" s="1186"/>
      <c r="CA70" s="1186"/>
      <c r="CB70" s="1186"/>
      <c r="CC70" s="1186"/>
      <c r="CD70" s="1186"/>
      <c r="CE70" s="1326"/>
      <c r="CF70" s="6"/>
      <c r="CG70" s="6"/>
      <c r="CH70" s="6"/>
      <c r="CI70" s="6"/>
      <c r="CJ70" s="6"/>
      <c r="CK70" s="6"/>
      <c r="CL70" s="6"/>
      <c r="CM70" s="6"/>
      <c r="CN70" s="6"/>
      <c r="CO70" s="6"/>
      <c r="CP70" s="6"/>
      <c r="CQ70" s="6"/>
      <c r="CR70" s="6"/>
    </row>
    <row r="71" spans="4:96" ht="9.75" customHeight="1">
      <c r="D71" s="1245"/>
      <c r="E71" s="921"/>
      <c r="F71" s="921"/>
      <c r="G71" s="921"/>
      <c r="H71" s="921"/>
      <c r="I71" s="921"/>
      <c r="J71" s="921"/>
      <c r="K71" s="1246"/>
      <c r="L71" s="1313"/>
      <c r="M71" s="1314"/>
      <c r="N71" s="1314"/>
      <c r="O71" s="1314"/>
      <c r="P71" s="1314"/>
      <c r="Q71" s="1314"/>
      <c r="R71" s="1314"/>
      <c r="S71" s="1314"/>
      <c r="T71" s="1314"/>
      <c r="U71" s="1314"/>
      <c r="V71" s="1314"/>
      <c r="W71" s="1314"/>
      <c r="X71" s="1314"/>
      <c r="Y71" s="1314"/>
      <c r="Z71" s="1314"/>
      <c r="AA71" s="1314"/>
      <c r="AB71" s="1314"/>
      <c r="AC71" s="1314"/>
      <c r="AD71" s="1314"/>
      <c r="AE71" s="1314"/>
      <c r="AF71" s="1314"/>
      <c r="AG71" s="1314"/>
      <c r="AH71" s="1314"/>
      <c r="AI71" s="1315"/>
      <c r="AJ71" s="1322"/>
      <c r="AK71" s="1320"/>
      <c r="AL71" s="1320"/>
      <c r="AM71" s="1320"/>
      <c r="AN71" s="1320"/>
      <c r="AO71" s="1320"/>
      <c r="AP71" s="1320"/>
      <c r="AQ71" s="1320"/>
      <c r="AR71" s="1320"/>
      <c r="AS71" s="1320"/>
      <c r="AT71" s="1320"/>
      <c r="AU71" s="1320"/>
      <c r="AV71" s="1320"/>
      <c r="AW71" s="1320"/>
      <c r="AX71" s="1320"/>
      <c r="AY71" s="1320"/>
      <c r="AZ71" s="1320"/>
      <c r="BA71" s="1320"/>
      <c r="BB71" s="1320"/>
      <c r="BC71" s="1320"/>
      <c r="BD71" s="1320"/>
      <c r="BE71" s="1320"/>
      <c r="BF71" s="1321"/>
      <c r="BG71" s="1029"/>
      <c r="BH71" s="1002"/>
      <c r="BI71" s="1002"/>
      <c r="BJ71" s="1002"/>
      <c r="BK71" s="1002"/>
      <c r="BL71" s="1002"/>
      <c r="BM71" s="1002"/>
      <c r="BN71" s="1002"/>
      <c r="BO71" s="1002"/>
      <c r="BP71" s="1002"/>
      <c r="BQ71" s="1002"/>
      <c r="BR71" s="1002"/>
      <c r="BS71" s="1002"/>
      <c r="BT71" s="1002"/>
      <c r="BU71" s="1002"/>
      <c r="BV71" s="1002"/>
      <c r="BW71" s="1002"/>
      <c r="BX71" s="1002"/>
      <c r="BY71" s="1002"/>
      <c r="BZ71" s="1002"/>
      <c r="CA71" s="1002"/>
      <c r="CB71" s="1002"/>
      <c r="CC71" s="1002"/>
      <c r="CD71" s="1002"/>
      <c r="CE71" s="1327"/>
    </row>
    <row r="72" spans="4:96" ht="9.75" customHeight="1">
      <c r="D72" s="1245"/>
      <c r="E72" s="921"/>
      <c r="F72" s="921"/>
      <c r="G72" s="921"/>
      <c r="H72" s="921"/>
      <c r="I72" s="921"/>
      <c r="J72" s="921"/>
      <c r="K72" s="1246"/>
      <c r="L72" s="1316"/>
      <c r="M72" s="1317"/>
      <c r="N72" s="1317"/>
      <c r="O72" s="1317"/>
      <c r="P72" s="1317"/>
      <c r="Q72" s="1317"/>
      <c r="R72" s="1317"/>
      <c r="S72" s="1317"/>
      <c r="T72" s="1317"/>
      <c r="U72" s="1317"/>
      <c r="V72" s="1317"/>
      <c r="W72" s="1317"/>
      <c r="X72" s="1317"/>
      <c r="Y72" s="1317"/>
      <c r="Z72" s="1317"/>
      <c r="AA72" s="1317"/>
      <c r="AB72" s="1317"/>
      <c r="AC72" s="1317"/>
      <c r="AD72" s="1317"/>
      <c r="AE72" s="1317"/>
      <c r="AF72" s="1317"/>
      <c r="AG72" s="1317"/>
      <c r="AH72" s="1317"/>
      <c r="AI72" s="1318"/>
      <c r="AJ72" s="1323"/>
      <c r="AK72" s="1324"/>
      <c r="AL72" s="1324"/>
      <c r="AM72" s="1324"/>
      <c r="AN72" s="1324"/>
      <c r="AO72" s="1324"/>
      <c r="AP72" s="1324"/>
      <c r="AQ72" s="1324"/>
      <c r="AR72" s="1324"/>
      <c r="AS72" s="1324"/>
      <c r="AT72" s="1324"/>
      <c r="AU72" s="1324"/>
      <c r="AV72" s="1324"/>
      <c r="AW72" s="1324"/>
      <c r="AX72" s="1324"/>
      <c r="AY72" s="1324"/>
      <c r="AZ72" s="1324"/>
      <c r="BA72" s="1324"/>
      <c r="BB72" s="1324"/>
      <c r="BC72" s="1324"/>
      <c r="BD72" s="1324"/>
      <c r="BE72" s="1324"/>
      <c r="BF72" s="1325"/>
      <c r="BG72" s="1030"/>
      <c r="BH72" s="1005"/>
      <c r="BI72" s="1005"/>
      <c r="BJ72" s="1005"/>
      <c r="BK72" s="1005"/>
      <c r="BL72" s="1005"/>
      <c r="BM72" s="1005"/>
      <c r="BN72" s="1005"/>
      <c r="BO72" s="1005"/>
      <c r="BP72" s="1005"/>
      <c r="BQ72" s="1005"/>
      <c r="BR72" s="1005"/>
      <c r="BS72" s="1005"/>
      <c r="BT72" s="1005"/>
      <c r="BU72" s="1005"/>
      <c r="BV72" s="1005"/>
      <c r="BW72" s="1005"/>
      <c r="BX72" s="1005"/>
      <c r="BY72" s="1005"/>
      <c r="BZ72" s="1005"/>
      <c r="CA72" s="1005"/>
      <c r="CB72" s="1005"/>
      <c r="CC72" s="1005"/>
      <c r="CD72" s="1005"/>
      <c r="CE72" s="1328"/>
    </row>
    <row r="73" spans="4:96" ht="24.75" customHeight="1">
      <c r="D73" s="1245"/>
      <c r="E73" s="921"/>
      <c r="F73" s="921"/>
      <c r="G73" s="921"/>
      <c r="H73" s="921"/>
      <c r="I73" s="921"/>
      <c r="J73" s="921"/>
      <c r="K73" s="1246"/>
      <c r="L73" s="1259" t="str">
        <f>IFERROR(IF(作業２!F53=1,IF((VALUE(LEFT(作業２!F36,1)))&gt;4,"",LEFT(作業２!F36,1)),""),"")</f>
        <v/>
      </c>
      <c r="M73" s="1260"/>
      <c r="N73" s="1260"/>
      <c r="O73" s="1260"/>
      <c r="P73" s="1260"/>
      <c r="Q73" s="1260"/>
      <c r="R73" s="1260"/>
      <c r="S73" s="1261"/>
      <c r="T73" s="1268" t="s">
        <v>38</v>
      </c>
      <c r="U73" s="1269"/>
      <c r="V73" s="1269"/>
      <c r="W73" s="1269"/>
      <c r="X73" s="1269"/>
      <c r="Y73" s="1269"/>
      <c r="Z73" s="1269"/>
      <c r="AA73" s="1269"/>
      <c r="AB73" s="1269"/>
      <c r="AC73" s="1269"/>
      <c r="AD73" s="1269"/>
      <c r="AE73" s="1269"/>
      <c r="AF73" s="1269"/>
      <c r="AG73" s="1269"/>
      <c r="AH73" s="1269"/>
      <c r="AI73" s="1270"/>
      <c r="AJ73" s="1277" t="str">
        <f>IF(作業２!F53=15,IF(作業２!F37="","",LEFT(作業２!F37,1)),"")</f>
        <v/>
      </c>
      <c r="AK73" s="1278"/>
      <c r="AL73" s="1278"/>
      <c r="AM73" s="1278"/>
      <c r="AN73" s="1278"/>
      <c r="AO73" s="1278"/>
      <c r="AP73" s="1278"/>
      <c r="AQ73" s="1279"/>
      <c r="AR73" s="1286" t="s">
        <v>43</v>
      </c>
      <c r="AS73" s="1287"/>
      <c r="AT73" s="1287"/>
      <c r="AU73" s="1287"/>
      <c r="AV73" s="1287"/>
      <c r="AW73" s="1287"/>
      <c r="AX73" s="1287"/>
      <c r="AY73" s="1287"/>
      <c r="AZ73" s="1287"/>
      <c r="BA73" s="1287"/>
      <c r="BB73" s="1287"/>
      <c r="BC73" s="1287"/>
      <c r="BD73" s="1287"/>
      <c r="BE73" s="1287"/>
      <c r="BF73" s="1288"/>
      <c r="BG73" s="1295" t="str">
        <f>IF(作業２!F53&gt;4,CONCATENATE(LEFT(作業２!F38,2)," ",LEFT(作業２!F39,2)," ",LEFT(作業２!F40,2)," ",LEFT(作業２!F41,2)," ",LEFT(作業２!F42,2)," ",LEFT(作業２!F43,2)),"")</f>
        <v/>
      </c>
      <c r="BH73" s="1296"/>
      <c r="BI73" s="1296"/>
      <c r="BJ73" s="1296"/>
      <c r="BK73" s="1296"/>
      <c r="BL73" s="1296"/>
      <c r="BM73" s="1296"/>
      <c r="BN73" s="1297"/>
      <c r="BO73" s="1286" t="s">
        <v>40</v>
      </c>
      <c r="BP73" s="1304"/>
      <c r="BQ73" s="1304"/>
      <c r="BR73" s="1304"/>
      <c r="BS73" s="1304"/>
      <c r="BT73" s="1304"/>
      <c r="BU73" s="1304"/>
      <c r="BV73" s="1304"/>
      <c r="BW73" s="1304"/>
      <c r="BX73" s="1304"/>
      <c r="BY73" s="1304"/>
      <c r="BZ73" s="1304"/>
      <c r="CA73" s="1304"/>
      <c r="CB73" s="1304"/>
      <c r="CC73" s="1304"/>
      <c r="CD73" s="1304"/>
      <c r="CE73" s="1305"/>
    </row>
    <row r="74" spans="4:96" ht="6" customHeight="1">
      <c r="D74" s="1245"/>
      <c r="E74" s="921"/>
      <c r="F74" s="921"/>
      <c r="G74" s="921"/>
      <c r="H74" s="921"/>
      <c r="I74" s="921"/>
      <c r="J74" s="921"/>
      <c r="K74" s="1246"/>
      <c r="L74" s="1262"/>
      <c r="M74" s="1263"/>
      <c r="N74" s="1263"/>
      <c r="O74" s="1263"/>
      <c r="P74" s="1263"/>
      <c r="Q74" s="1263"/>
      <c r="R74" s="1263"/>
      <c r="S74" s="1264"/>
      <c r="T74" s="1271"/>
      <c r="U74" s="1272"/>
      <c r="V74" s="1272"/>
      <c r="W74" s="1272"/>
      <c r="X74" s="1272"/>
      <c r="Y74" s="1272"/>
      <c r="Z74" s="1272"/>
      <c r="AA74" s="1272"/>
      <c r="AB74" s="1272"/>
      <c r="AC74" s="1272"/>
      <c r="AD74" s="1272"/>
      <c r="AE74" s="1272"/>
      <c r="AF74" s="1272"/>
      <c r="AG74" s="1272"/>
      <c r="AH74" s="1272"/>
      <c r="AI74" s="1273"/>
      <c r="AJ74" s="1280"/>
      <c r="AK74" s="1281"/>
      <c r="AL74" s="1281"/>
      <c r="AM74" s="1281"/>
      <c r="AN74" s="1281"/>
      <c r="AO74" s="1281"/>
      <c r="AP74" s="1281"/>
      <c r="AQ74" s="1282"/>
      <c r="AR74" s="1289"/>
      <c r="AS74" s="1290"/>
      <c r="AT74" s="1290"/>
      <c r="AU74" s="1290"/>
      <c r="AV74" s="1290"/>
      <c r="AW74" s="1290"/>
      <c r="AX74" s="1290"/>
      <c r="AY74" s="1290"/>
      <c r="AZ74" s="1290"/>
      <c r="BA74" s="1290"/>
      <c r="BB74" s="1290"/>
      <c r="BC74" s="1290"/>
      <c r="BD74" s="1290"/>
      <c r="BE74" s="1290"/>
      <c r="BF74" s="1291"/>
      <c r="BG74" s="1298"/>
      <c r="BH74" s="1299"/>
      <c r="BI74" s="1299"/>
      <c r="BJ74" s="1299"/>
      <c r="BK74" s="1299"/>
      <c r="BL74" s="1299"/>
      <c r="BM74" s="1299"/>
      <c r="BN74" s="1300"/>
      <c r="BO74" s="1140"/>
      <c r="BP74" s="1141"/>
      <c r="BQ74" s="1141"/>
      <c r="BR74" s="1141"/>
      <c r="BS74" s="1141"/>
      <c r="BT74" s="1141"/>
      <c r="BU74" s="1141"/>
      <c r="BV74" s="1141"/>
      <c r="BW74" s="1141"/>
      <c r="BX74" s="1141"/>
      <c r="BY74" s="1141"/>
      <c r="BZ74" s="1141"/>
      <c r="CA74" s="1141"/>
      <c r="CB74" s="1141"/>
      <c r="CC74" s="1141"/>
      <c r="CD74" s="1141"/>
      <c r="CE74" s="1306"/>
    </row>
    <row r="75" spans="4:96" ht="9.75" customHeight="1">
      <c r="D75" s="1245"/>
      <c r="E75" s="921"/>
      <c r="F75" s="921"/>
      <c r="G75" s="921"/>
      <c r="H75" s="921"/>
      <c r="I75" s="921"/>
      <c r="J75" s="921"/>
      <c r="K75" s="1246"/>
      <c r="L75" s="1262"/>
      <c r="M75" s="1263"/>
      <c r="N75" s="1263"/>
      <c r="O75" s="1263"/>
      <c r="P75" s="1263"/>
      <c r="Q75" s="1263"/>
      <c r="R75" s="1263"/>
      <c r="S75" s="1264"/>
      <c r="T75" s="1271"/>
      <c r="U75" s="1272"/>
      <c r="V75" s="1272"/>
      <c r="W75" s="1272"/>
      <c r="X75" s="1272"/>
      <c r="Y75" s="1272"/>
      <c r="Z75" s="1272"/>
      <c r="AA75" s="1272"/>
      <c r="AB75" s="1272"/>
      <c r="AC75" s="1272"/>
      <c r="AD75" s="1272"/>
      <c r="AE75" s="1272"/>
      <c r="AF75" s="1272"/>
      <c r="AG75" s="1272"/>
      <c r="AH75" s="1272"/>
      <c r="AI75" s="1273"/>
      <c r="AJ75" s="1280"/>
      <c r="AK75" s="1281"/>
      <c r="AL75" s="1281"/>
      <c r="AM75" s="1281"/>
      <c r="AN75" s="1281"/>
      <c r="AO75" s="1281"/>
      <c r="AP75" s="1281"/>
      <c r="AQ75" s="1282"/>
      <c r="AR75" s="1289"/>
      <c r="AS75" s="1290"/>
      <c r="AT75" s="1290"/>
      <c r="AU75" s="1290"/>
      <c r="AV75" s="1290"/>
      <c r="AW75" s="1290"/>
      <c r="AX75" s="1290"/>
      <c r="AY75" s="1290"/>
      <c r="AZ75" s="1290"/>
      <c r="BA75" s="1290"/>
      <c r="BB75" s="1290"/>
      <c r="BC75" s="1290"/>
      <c r="BD75" s="1290"/>
      <c r="BE75" s="1290"/>
      <c r="BF75" s="1291"/>
      <c r="BG75" s="1298"/>
      <c r="BH75" s="1299"/>
      <c r="BI75" s="1299"/>
      <c r="BJ75" s="1299"/>
      <c r="BK75" s="1299"/>
      <c r="BL75" s="1299"/>
      <c r="BM75" s="1299"/>
      <c r="BN75" s="1300"/>
      <c r="BO75" s="1140"/>
      <c r="BP75" s="1141"/>
      <c r="BQ75" s="1141"/>
      <c r="BR75" s="1141"/>
      <c r="BS75" s="1141"/>
      <c r="BT75" s="1141"/>
      <c r="BU75" s="1141"/>
      <c r="BV75" s="1141"/>
      <c r="BW75" s="1141"/>
      <c r="BX75" s="1141"/>
      <c r="BY75" s="1141"/>
      <c r="BZ75" s="1141"/>
      <c r="CA75" s="1141"/>
      <c r="CB75" s="1141"/>
      <c r="CC75" s="1141"/>
      <c r="CD75" s="1141"/>
      <c r="CE75" s="1306"/>
    </row>
    <row r="76" spans="4:96" ht="9.75" customHeight="1">
      <c r="D76" s="1245"/>
      <c r="E76" s="921"/>
      <c r="F76" s="921"/>
      <c r="G76" s="921"/>
      <c r="H76" s="921"/>
      <c r="I76" s="921"/>
      <c r="J76" s="921"/>
      <c r="K76" s="1246"/>
      <c r="L76" s="1262"/>
      <c r="M76" s="1263"/>
      <c r="N76" s="1263"/>
      <c r="O76" s="1263"/>
      <c r="P76" s="1263"/>
      <c r="Q76" s="1263"/>
      <c r="R76" s="1263"/>
      <c r="S76" s="1264"/>
      <c r="T76" s="1271"/>
      <c r="U76" s="1272"/>
      <c r="V76" s="1272"/>
      <c r="W76" s="1272"/>
      <c r="X76" s="1272"/>
      <c r="Y76" s="1272"/>
      <c r="Z76" s="1272"/>
      <c r="AA76" s="1272"/>
      <c r="AB76" s="1272"/>
      <c r="AC76" s="1272"/>
      <c r="AD76" s="1272"/>
      <c r="AE76" s="1272"/>
      <c r="AF76" s="1272"/>
      <c r="AG76" s="1272"/>
      <c r="AH76" s="1272"/>
      <c r="AI76" s="1273"/>
      <c r="AJ76" s="1280"/>
      <c r="AK76" s="1281"/>
      <c r="AL76" s="1281"/>
      <c r="AM76" s="1281"/>
      <c r="AN76" s="1281"/>
      <c r="AO76" s="1281"/>
      <c r="AP76" s="1281"/>
      <c r="AQ76" s="1282"/>
      <c r="AR76" s="1289"/>
      <c r="AS76" s="1290"/>
      <c r="AT76" s="1290"/>
      <c r="AU76" s="1290"/>
      <c r="AV76" s="1290"/>
      <c r="AW76" s="1290"/>
      <c r="AX76" s="1290"/>
      <c r="AY76" s="1290"/>
      <c r="AZ76" s="1290"/>
      <c r="BA76" s="1290"/>
      <c r="BB76" s="1290"/>
      <c r="BC76" s="1290"/>
      <c r="BD76" s="1290"/>
      <c r="BE76" s="1290"/>
      <c r="BF76" s="1291"/>
      <c r="BG76" s="1298"/>
      <c r="BH76" s="1299"/>
      <c r="BI76" s="1299"/>
      <c r="BJ76" s="1299"/>
      <c r="BK76" s="1299"/>
      <c r="BL76" s="1299"/>
      <c r="BM76" s="1299"/>
      <c r="BN76" s="1300"/>
      <c r="BO76" s="1140"/>
      <c r="BP76" s="1141"/>
      <c r="BQ76" s="1141"/>
      <c r="BR76" s="1141"/>
      <c r="BS76" s="1141"/>
      <c r="BT76" s="1141"/>
      <c r="BU76" s="1141"/>
      <c r="BV76" s="1141"/>
      <c r="BW76" s="1141"/>
      <c r="BX76" s="1141"/>
      <c r="BY76" s="1141"/>
      <c r="BZ76" s="1141"/>
      <c r="CA76" s="1141"/>
      <c r="CB76" s="1141"/>
      <c r="CC76" s="1141"/>
      <c r="CD76" s="1141"/>
      <c r="CE76" s="1306"/>
    </row>
    <row r="77" spans="4:96" ht="9.75" customHeight="1" thickBot="1">
      <c r="D77" s="1247"/>
      <c r="E77" s="1248"/>
      <c r="F77" s="1248"/>
      <c r="G77" s="1248"/>
      <c r="H77" s="1248"/>
      <c r="I77" s="1248"/>
      <c r="J77" s="1248"/>
      <c r="K77" s="1249"/>
      <c r="L77" s="1265"/>
      <c r="M77" s="1266"/>
      <c r="N77" s="1266"/>
      <c r="O77" s="1266"/>
      <c r="P77" s="1266"/>
      <c r="Q77" s="1266"/>
      <c r="R77" s="1266"/>
      <c r="S77" s="1267"/>
      <c r="T77" s="1274"/>
      <c r="U77" s="1275"/>
      <c r="V77" s="1275"/>
      <c r="W77" s="1275"/>
      <c r="X77" s="1275"/>
      <c r="Y77" s="1275"/>
      <c r="Z77" s="1275"/>
      <c r="AA77" s="1275"/>
      <c r="AB77" s="1275"/>
      <c r="AC77" s="1275"/>
      <c r="AD77" s="1275"/>
      <c r="AE77" s="1275"/>
      <c r="AF77" s="1275"/>
      <c r="AG77" s="1275"/>
      <c r="AH77" s="1275"/>
      <c r="AI77" s="1276"/>
      <c r="AJ77" s="1283"/>
      <c r="AK77" s="1284"/>
      <c r="AL77" s="1284"/>
      <c r="AM77" s="1284"/>
      <c r="AN77" s="1284"/>
      <c r="AO77" s="1284"/>
      <c r="AP77" s="1284"/>
      <c r="AQ77" s="1285"/>
      <c r="AR77" s="1292"/>
      <c r="AS77" s="1293"/>
      <c r="AT77" s="1293"/>
      <c r="AU77" s="1293"/>
      <c r="AV77" s="1293"/>
      <c r="AW77" s="1293"/>
      <c r="AX77" s="1293"/>
      <c r="AY77" s="1293"/>
      <c r="AZ77" s="1293"/>
      <c r="BA77" s="1293"/>
      <c r="BB77" s="1293"/>
      <c r="BC77" s="1293"/>
      <c r="BD77" s="1293"/>
      <c r="BE77" s="1293"/>
      <c r="BF77" s="1294"/>
      <c r="BG77" s="1301"/>
      <c r="BH77" s="1302"/>
      <c r="BI77" s="1302"/>
      <c r="BJ77" s="1302"/>
      <c r="BK77" s="1302"/>
      <c r="BL77" s="1302"/>
      <c r="BM77" s="1302"/>
      <c r="BN77" s="1303"/>
      <c r="BO77" s="1307"/>
      <c r="BP77" s="1308"/>
      <c r="BQ77" s="1308"/>
      <c r="BR77" s="1308"/>
      <c r="BS77" s="1308"/>
      <c r="BT77" s="1308"/>
      <c r="BU77" s="1308"/>
      <c r="BV77" s="1308"/>
      <c r="BW77" s="1308"/>
      <c r="BX77" s="1308"/>
      <c r="BY77" s="1308"/>
      <c r="BZ77" s="1308"/>
      <c r="CA77" s="1308"/>
      <c r="CB77" s="1308"/>
      <c r="CC77" s="1308"/>
      <c r="CD77" s="1308"/>
      <c r="CE77" s="1309"/>
    </row>
    <row r="78" spans="4:96" ht="5.25" customHeight="1" thickTop="1">
      <c r="D78" s="431"/>
    </row>
    <row r="79" spans="4:96" ht="20.100000000000001" customHeight="1">
      <c r="E79" s="432"/>
      <c r="F79" s="432"/>
      <c r="G79" s="433"/>
      <c r="H79" s="434" t="str">
        <f>IF(I88="","※","※1")</f>
        <v>※</v>
      </c>
      <c r="I79" s="433" t="s">
        <v>506</v>
      </c>
      <c r="J79" s="433"/>
      <c r="K79" s="433"/>
      <c r="Y79" s="433" t="s">
        <v>507</v>
      </c>
      <c r="Z79" s="433"/>
      <c r="AA79" s="433"/>
      <c r="AB79" s="433"/>
      <c r="AC79" s="433"/>
      <c r="AD79" s="433"/>
      <c r="AE79" s="433"/>
      <c r="AF79" s="433"/>
    </row>
    <row r="80" spans="4:96" ht="20.100000000000001" customHeight="1">
      <c r="E80" s="432"/>
      <c r="Z80" s="433"/>
      <c r="AA80" s="433" t="s">
        <v>508</v>
      </c>
      <c r="AB80" s="433"/>
      <c r="AC80" s="433"/>
      <c r="AD80" s="433"/>
      <c r="AE80" s="433"/>
      <c r="AF80" s="433"/>
    </row>
    <row r="81" spans="8:93" ht="9.9499999999999993" customHeight="1">
      <c r="Y81" s="433"/>
      <c r="Z81" s="433"/>
      <c r="AA81" s="433"/>
      <c r="AB81" s="433"/>
      <c r="AC81" s="433"/>
      <c r="AD81" s="433"/>
      <c r="AE81" s="433"/>
      <c r="AF81" s="433"/>
    </row>
    <row r="82" spans="8:93" ht="20.100000000000001" customHeight="1">
      <c r="Y82" s="433" t="s">
        <v>509</v>
      </c>
      <c r="Z82" s="433"/>
      <c r="AA82" s="433"/>
      <c r="AB82" s="433"/>
      <c r="AC82" s="433"/>
      <c r="AD82" s="433"/>
      <c r="AE82" s="433"/>
      <c r="AF82" s="433"/>
      <c r="BZ82" s="433"/>
      <c r="CA82" s="433"/>
      <c r="CB82" s="433"/>
      <c r="CC82" s="433"/>
      <c r="CD82" s="433"/>
      <c r="CE82" s="433"/>
      <c r="CF82" s="433"/>
    </row>
    <row r="83" spans="8:93" ht="20.100000000000001" customHeight="1">
      <c r="Z83" s="433"/>
      <c r="AA83" s="433" t="s">
        <v>510</v>
      </c>
      <c r="AB83" s="433"/>
      <c r="AC83" s="433"/>
      <c r="AD83" s="433"/>
      <c r="AE83" s="433"/>
      <c r="AF83" s="433"/>
    </row>
    <row r="84" spans="8:93" ht="9.9499999999999993" customHeight="1">
      <c r="Y84" s="433"/>
      <c r="Z84" s="433"/>
      <c r="AA84" s="433"/>
      <c r="AB84" s="433"/>
      <c r="AC84" s="433"/>
      <c r="AD84" s="433"/>
      <c r="AE84" s="433"/>
      <c r="AF84" s="433"/>
    </row>
    <row r="85" spans="8:93" ht="20.100000000000001" customHeight="1"/>
    <row r="86" spans="8:93" ht="20.100000000000001" customHeight="1">
      <c r="I86" s="433" t="s">
        <v>511</v>
      </c>
      <c r="J86" s="433"/>
      <c r="Y86" s="433" t="s">
        <v>512</v>
      </c>
    </row>
    <row r="87" spans="8:93" ht="20.100000000000001" customHeight="1"/>
    <row r="88" spans="8:93" ht="20.100000000000001" customHeight="1">
      <c r="H88" s="435" t="str">
        <f>IF(I88="","","※2")</f>
        <v/>
      </c>
      <c r="I88" s="1364" t="str">
        <f>IF(LEN(IF(作業１!F12&gt;1,CONCATENATE(作業１!G18," ",作業１!G6," ",作業２!F8),IF(作業１!F12=1,CONCATENATE(作業１!G19," ",作業１!G6),"")))&gt;50,(IF(作業１!F12&gt;1,CONCATENATE(作業１!G18," ",作業１!G6," ",作業２!F8),IF(作業１!F12=1,CONCATENATE(作業１!G19," ",作業１!G6),""))),"")</f>
        <v/>
      </c>
      <c r="J88" s="1364"/>
      <c r="K88" s="1364"/>
      <c r="L88" s="1364"/>
      <c r="M88" s="1364"/>
      <c r="N88" s="1364"/>
      <c r="O88" s="1364"/>
      <c r="P88" s="1364"/>
      <c r="Q88" s="1364"/>
      <c r="R88" s="1364"/>
      <c r="S88" s="1364"/>
      <c r="T88" s="1364"/>
      <c r="U88" s="1364"/>
      <c r="V88" s="1364"/>
      <c r="W88" s="1364"/>
      <c r="X88" s="1364"/>
      <c r="Y88" s="1364"/>
      <c r="Z88" s="1364"/>
      <c r="AA88" s="1364"/>
      <c r="AB88" s="1364"/>
      <c r="AC88" s="1364"/>
      <c r="AD88" s="1364"/>
      <c r="AE88" s="1364"/>
      <c r="AF88" s="1364"/>
      <c r="AG88" s="1364"/>
      <c r="AH88" s="1364"/>
      <c r="AI88" s="1364"/>
      <c r="AJ88" s="1364"/>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364"/>
      <c r="BO88" s="1364"/>
      <c r="BP88" s="1364"/>
      <c r="BQ88" s="1364"/>
      <c r="BR88" s="1364"/>
      <c r="BS88" s="1364"/>
      <c r="BT88" s="1364"/>
      <c r="BU88" s="1364"/>
      <c r="BV88" s="1364"/>
      <c r="BW88" s="1364"/>
      <c r="BX88" s="1364"/>
      <c r="BY88" s="1364"/>
      <c r="BZ88" s="1364"/>
      <c r="CA88" s="1364"/>
      <c r="CB88" s="1364"/>
      <c r="CC88" s="1364"/>
      <c r="CD88" s="1364"/>
      <c r="CE88" s="1364"/>
      <c r="CF88" s="1364"/>
      <c r="CG88" s="1364"/>
      <c r="CH88" s="1364"/>
      <c r="CI88" s="1364"/>
      <c r="CJ88" s="1364"/>
      <c r="CK88" s="1364"/>
      <c r="CL88" s="1364"/>
      <c r="CM88" s="1364"/>
      <c r="CN88" s="1364"/>
      <c r="CO88" s="1364"/>
    </row>
    <row r="89" spans="8:93" ht="20.100000000000001" customHeight="1">
      <c r="I89" s="1364"/>
      <c r="J89" s="1364"/>
      <c r="K89" s="1364"/>
      <c r="L89" s="1364"/>
      <c r="M89" s="1364"/>
      <c r="N89" s="1364"/>
      <c r="O89" s="1364"/>
      <c r="P89" s="1364"/>
      <c r="Q89" s="1364"/>
      <c r="R89" s="1364"/>
      <c r="S89" s="1364"/>
      <c r="T89" s="1364"/>
      <c r="U89" s="1364"/>
      <c r="V89" s="1364"/>
      <c r="W89" s="1364"/>
      <c r="X89" s="1364"/>
      <c r="Y89" s="1364"/>
      <c r="Z89" s="1364"/>
      <c r="AA89" s="1364"/>
      <c r="AB89" s="1364"/>
      <c r="AC89" s="1364"/>
      <c r="AD89" s="1364"/>
      <c r="AE89" s="1364"/>
      <c r="AF89" s="1364"/>
      <c r="AG89" s="1364"/>
      <c r="AH89" s="1364"/>
      <c r="AI89" s="1364"/>
      <c r="AJ89" s="1364"/>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364"/>
      <c r="BO89" s="1364"/>
      <c r="BP89" s="1364"/>
      <c r="BQ89" s="1364"/>
      <c r="BR89" s="1364"/>
      <c r="BS89" s="1364"/>
      <c r="BT89" s="1364"/>
      <c r="BU89" s="1364"/>
      <c r="BV89" s="1364"/>
      <c r="BW89" s="1364"/>
      <c r="BX89" s="1364"/>
      <c r="BY89" s="1364"/>
      <c r="BZ89" s="1364"/>
      <c r="CA89" s="1364"/>
      <c r="CB89" s="1364"/>
      <c r="CC89" s="1364"/>
      <c r="CD89" s="1364"/>
      <c r="CE89" s="1364"/>
      <c r="CF89" s="1364"/>
      <c r="CG89" s="1364"/>
      <c r="CH89" s="1364"/>
      <c r="CI89" s="1364"/>
      <c r="CJ89" s="1364"/>
      <c r="CK89" s="1364"/>
      <c r="CL89" s="1364"/>
      <c r="CM89" s="1364"/>
      <c r="CN89" s="1364"/>
      <c r="CO89" s="1364"/>
    </row>
    <row r="90" spans="8:93" ht="20.100000000000001" customHeight="1"/>
    <row r="91" spans="8:93" ht="20.100000000000001" customHeight="1"/>
    <row r="92" spans="8:93" ht="20.100000000000001" customHeight="1"/>
    <row r="93" spans="8:93" ht="20.100000000000001" customHeight="1"/>
    <row r="94" spans="8:93" ht="20.100000000000001" customHeight="1"/>
    <row r="95" spans="8:93" ht="20.100000000000001" customHeight="1"/>
    <row r="96" spans="8:93" ht="20.100000000000001" customHeight="1"/>
    <row r="97" spans="4:96" ht="20.100000000000001" customHeight="1"/>
    <row r="98" spans="4:96" ht="20.100000000000001" customHeight="1"/>
    <row r="99" spans="4:96" ht="20.100000000000001" customHeight="1"/>
    <row r="100" spans="4:96" ht="20.100000000000001" customHeight="1"/>
    <row r="101" spans="4:96" ht="20.100000000000001" customHeight="1"/>
    <row r="102" spans="4:96" ht="9.9499999999999993" customHeight="1" thickBot="1">
      <c r="D102" s="431"/>
    </row>
    <row r="103" spans="4:96" ht="9.75" customHeight="1" thickTop="1">
      <c r="D103" s="1107" t="s">
        <v>36</v>
      </c>
      <c r="E103" s="1108"/>
      <c r="F103" s="1108"/>
      <c r="G103" s="1108"/>
      <c r="H103" s="1108"/>
      <c r="I103" s="1108"/>
      <c r="J103" s="1109"/>
      <c r="K103" s="1232" t="s">
        <v>21</v>
      </c>
      <c r="L103" s="1233"/>
      <c r="M103" s="1233"/>
      <c r="N103" s="1233"/>
      <c r="O103" s="1233"/>
      <c r="P103" s="1234"/>
      <c r="Q103" s="1223" t="str">
        <f>IF(作業２!F19="","",作業２!F19)</f>
        <v/>
      </c>
      <c r="R103" s="1224"/>
      <c r="S103" s="1224"/>
      <c r="T103" s="1224"/>
      <c r="U103" s="1224"/>
      <c r="V103" s="1224"/>
      <c r="W103" s="1224"/>
      <c r="X103" s="1224"/>
      <c r="Y103" s="1224"/>
      <c r="Z103" s="1224"/>
      <c r="AA103" s="1224"/>
      <c r="AB103" s="1224"/>
      <c r="AC103" s="1224"/>
      <c r="AD103" s="1224"/>
      <c r="AE103" s="1224"/>
      <c r="AF103" s="1224"/>
      <c r="AG103" s="1224"/>
      <c r="AH103" s="1224"/>
      <c r="AI103" s="1224"/>
      <c r="AJ103" s="1224"/>
      <c r="AK103" s="1224"/>
      <c r="AL103" s="1224"/>
      <c r="AM103" s="1224"/>
      <c r="AN103" s="1224"/>
      <c r="AO103" s="1224"/>
      <c r="AP103" s="1225"/>
      <c r="AQ103" s="1232" t="s">
        <v>37</v>
      </c>
      <c r="AR103" s="1233"/>
      <c r="AS103" s="1233"/>
      <c r="AT103" s="1233"/>
      <c r="AU103" s="1233"/>
      <c r="AV103" s="1233"/>
      <c r="AW103" s="1234"/>
      <c r="AX103" s="726" t="str">
        <f>IF(作業２!F21="","",作業２!F21)</f>
        <v/>
      </c>
      <c r="AY103" s="727"/>
      <c r="AZ103" s="727"/>
      <c r="BA103" s="727"/>
      <c r="BB103" s="727"/>
      <c r="BC103" s="727"/>
      <c r="BD103" s="727"/>
      <c r="BE103" s="727"/>
      <c r="BF103" s="727"/>
      <c r="BG103" s="727"/>
      <c r="BH103" s="727"/>
      <c r="BI103" s="727"/>
      <c r="BJ103" s="727"/>
      <c r="BK103" s="727"/>
      <c r="BL103" s="727"/>
      <c r="BM103" s="727"/>
      <c r="BN103" s="727"/>
      <c r="BO103" s="727"/>
      <c r="BP103" s="728"/>
    </row>
    <row r="104" spans="4:96" ht="9.75" customHeight="1">
      <c r="D104" s="762"/>
      <c r="E104" s="763"/>
      <c r="F104" s="763"/>
      <c r="G104" s="763"/>
      <c r="H104" s="763"/>
      <c r="I104" s="763"/>
      <c r="J104" s="764"/>
      <c r="K104" s="1235"/>
      <c r="L104" s="1236"/>
      <c r="M104" s="1236"/>
      <c r="N104" s="1236"/>
      <c r="O104" s="1236"/>
      <c r="P104" s="1237"/>
      <c r="Q104" s="1226"/>
      <c r="R104" s="1227"/>
      <c r="S104" s="1227"/>
      <c r="T104" s="1227"/>
      <c r="U104" s="1227"/>
      <c r="V104" s="1227"/>
      <c r="W104" s="1227"/>
      <c r="X104" s="1227"/>
      <c r="Y104" s="1227"/>
      <c r="Z104" s="1227"/>
      <c r="AA104" s="1227"/>
      <c r="AB104" s="1227"/>
      <c r="AC104" s="1227"/>
      <c r="AD104" s="1227"/>
      <c r="AE104" s="1227"/>
      <c r="AF104" s="1227"/>
      <c r="AG104" s="1227"/>
      <c r="AH104" s="1227"/>
      <c r="AI104" s="1227"/>
      <c r="AJ104" s="1227"/>
      <c r="AK104" s="1227"/>
      <c r="AL104" s="1227"/>
      <c r="AM104" s="1227"/>
      <c r="AN104" s="1227"/>
      <c r="AO104" s="1227"/>
      <c r="AP104" s="1228"/>
      <c r="AQ104" s="1235"/>
      <c r="AR104" s="1236"/>
      <c r="AS104" s="1236"/>
      <c r="AT104" s="1236"/>
      <c r="AU104" s="1236"/>
      <c r="AV104" s="1236"/>
      <c r="AW104" s="1237"/>
      <c r="AX104" s="729"/>
      <c r="AY104" s="730"/>
      <c r="AZ104" s="730"/>
      <c r="BA104" s="730"/>
      <c r="BB104" s="730"/>
      <c r="BC104" s="730"/>
      <c r="BD104" s="730"/>
      <c r="BE104" s="730"/>
      <c r="BF104" s="730"/>
      <c r="BG104" s="730"/>
      <c r="BH104" s="730"/>
      <c r="BI104" s="730"/>
      <c r="BJ104" s="730"/>
      <c r="BK104" s="730"/>
      <c r="BL104" s="730"/>
      <c r="BM104" s="730"/>
      <c r="BN104" s="730"/>
      <c r="BO104" s="730"/>
      <c r="BP104" s="731"/>
      <c r="BR104" s="1241" t="s">
        <v>57</v>
      </c>
      <c r="BS104" s="1242"/>
      <c r="BT104" s="1242"/>
      <c r="BU104" s="1242"/>
      <c r="BV104" s="1242"/>
      <c r="BW104" s="1242"/>
      <c r="BX104" s="1242"/>
      <c r="BY104" s="1242"/>
      <c r="BZ104" s="1242"/>
      <c r="CA104" s="1242"/>
      <c r="CB104" s="1242"/>
      <c r="CC104" s="1365"/>
      <c r="CD104" s="1365"/>
      <c r="CE104" s="1365"/>
      <c r="CF104" s="1365"/>
      <c r="CG104" s="1365"/>
      <c r="CH104" s="1365"/>
      <c r="CI104" s="1365"/>
      <c r="CJ104" s="1365"/>
      <c r="CK104" s="1365"/>
      <c r="CL104" s="1365"/>
      <c r="CM104" s="1365"/>
      <c r="CN104" s="1365"/>
      <c r="CO104" s="1365"/>
      <c r="CP104" s="1365"/>
      <c r="CQ104" s="1365"/>
    </row>
    <row r="105" spans="4:96" ht="9.75" customHeight="1">
      <c r="D105" s="762"/>
      <c r="E105" s="763"/>
      <c r="F105" s="763"/>
      <c r="G105" s="763"/>
      <c r="H105" s="763"/>
      <c r="I105" s="763"/>
      <c r="J105" s="764"/>
      <c r="K105" s="1235"/>
      <c r="L105" s="1236"/>
      <c r="M105" s="1236"/>
      <c r="N105" s="1236"/>
      <c r="O105" s="1236"/>
      <c r="P105" s="1237"/>
      <c r="Q105" s="1226"/>
      <c r="R105" s="1227"/>
      <c r="S105" s="1227"/>
      <c r="T105" s="1227"/>
      <c r="U105" s="1227"/>
      <c r="V105" s="1227"/>
      <c r="W105" s="1227"/>
      <c r="X105" s="1227"/>
      <c r="Y105" s="1227"/>
      <c r="Z105" s="1227"/>
      <c r="AA105" s="1227"/>
      <c r="AB105" s="1227"/>
      <c r="AC105" s="1227"/>
      <c r="AD105" s="1227"/>
      <c r="AE105" s="1227"/>
      <c r="AF105" s="1227"/>
      <c r="AG105" s="1227"/>
      <c r="AH105" s="1227"/>
      <c r="AI105" s="1227"/>
      <c r="AJ105" s="1227"/>
      <c r="AK105" s="1227"/>
      <c r="AL105" s="1227"/>
      <c r="AM105" s="1227"/>
      <c r="AN105" s="1227"/>
      <c r="AO105" s="1227"/>
      <c r="AP105" s="1228"/>
      <c r="AQ105" s="1235"/>
      <c r="AR105" s="1236"/>
      <c r="AS105" s="1236"/>
      <c r="AT105" s="1236"/>
      <c r="AU105" s="1236"/>
      <c r="AV105" s="1236"/>
      <c r="AW105" s="1237"/>
      <c r="AX105" s="729"/>
      <c r="AY105" s="730"/>
      <c r="AZ105" s="730"/>
      <c r="BA105" s="730"/>
      <c r="BB105" s="730"/>
      <c r="BC105" s="730"/>
      <c r="BD105" s="730"/>
      <c r="BE105" s="730"/>
      <c r="BF105" s="730"/>
      <c r="BG105" s="730"/>
      <c r="BH105" s="730"/>
      <c r="BI105" s="730"/>
      <c r="BJ105" s="730"/>
      <c r="BK105" s="730"/>
      <c r="BL105" s="730"/>
      <c r="BM105" s="730"/>
      <c r="BN105" s="730"/>
      <c r="BO105" s="730"/>
      <c r="BP105" s="731"/>
      <c r="BR105" s="1243"/>
      <c r="BS105" s="1243"/>
      <c r="BT105" s="1243"/>
      <c r="BU105" s="1243"/>
      <c r="BV105" s="1243"/>
      <c r="BW105" s="1243"/>
      <c r="BX105" s="1243"/>
      <c r="BY105" s="1243"/>
      <c r="BZ105" s="1243"/>
      <c r="CA105" s="1243"/>
      <c r="CB105" s="1243"/>
      <c r="CC105" s="1366"/>
      <c r="CD105" s="1366"/>
      <c r="CE105" s="1366"/>
      <c r="CF105" s="1366"/>
      <c r="CG105" s="1366"/>
      <c r="CH105" s="1366"/>
      <c r="CI105" s="1366"/>
      <c r="CJ105" s="1366"/>
      <c r="CK105" s="1366"/>
      <c r="CL105" s="1366"/>
      <c r="CM105" s="1366"/>
      <c r="CN105" s="1366"/>
      <c r="CO105" s="1366"/>
      <c r="CP105" s="1366"/>
      <c r="CQ105" s="1366"/>
    </row>
    <row r="106" spans="4:96" ht="9.75" customHeight="1">
      <c r="D106" s="762"/>
      <c r="E106" s="763"/>
      <c r="F106" s="763"/>
      <c r="G106" s="763"/>
      <c r="H106" s="763"/>
      <c r="I106" s="763"/>
      <c r="J106" s="764"/>
      <c r="K106" s="1238"/>
      <c r="L106" s="1239"/>
      <c r="M106" s="1239"/>
      <c r="N106" s="1239"/>
      <c r="O106" s="1239"/>
      <c r="P106" s="1240"/>
      <c r="Q106" s="1229"/>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1"/>
      <c r="AQ106" s="1238"/>
      <c r="AR106" s="1239"/>
      <c r="AS106" s="1239"/>
      <c r="AT106" s="1239"/>
      <c r="AU106" s="1239"/>
      <c r="AV106" s="1239"/>
      <c r="AW106" s="1240"/>
      <c r="AX106" s="732"/>
      <c r="AY106" s="733"/>
      <c r="AZ106" s="733"/>
      <c r="BA106" s="733"/>
      <c r="BB106" s="733"/>
      <c r="BC106" s="733"/>
      <c r="BD106" s="733"/>
      <c r="BE106" s="733"/>
      <c r="BF106" s="733"/>
      <c r="BG106" s="733"/>
      <c r="BH106" s="733"/>
      <c r="BI106" s="733"/>
      <c r="BJ106" s="733"/>
      <c r="BK106" s="733"/>
      <c r="BL106" s="733"/>
      <c r="BM106" s="733"/>
      <c r="BN106" s="733"/>
      <c r="BO106" s="733"/>
      <c r="BP106" s="734"/>
      <c r="BR106" s="1243"/>
      <c r="BS106" s="1243"/>
      <c r="BT106" s="1243"/>
      <c r="BU106" s="1243"/>
      <c r="BV106" s="1243"/>
      <c r="BW106" s="1243"/>
      <c r="BX106" s="1243"/>
      <c r="BY106" s="1243"/>
      <c r="BZ106" s="1243"/>
      <c r="CA106" s="1243"/>
      <c r="CB106" s="1243"/>
      <c r="CC106" s="1366"/>
      <c r="CD106" s="1366"/>
      <c r="CE106" s="1366"/>
      <c r="CF106" s="1366"/>
      <c r="CG106" s="1366"/>
      <c r="CH106" s="1366"/>
      <c r="CI106" s="1366"/>
      <c r="CJ106" s="1366"/>
      <c r="CK106" s="1366"/>
      <c r="CL106" s="1366"/>
      <c r="CM106" s="1366"/>
      <c r="CN106" s="1366"/>
      <c r="CO106" s="1366"/>
      <c r="CP106" s="1366"/>
      <c r="CQ106" s="1366"/>
    </row>
    <row r="107" spans="4:96" ht="9.75" customHeight="1">
      <c r="D107" s="762"/>
      <c r="E107" s="763"/>
      <c r="F107" s="763"/>
      <c r="G107" s="763"/>
      <c r="H107" s="763"/>
      <c r="I107" s="763"/>
      <c r="J107" s="764"/>
      <c r="K107" s="1374" t="s">
        <v>22</v>
      </c>
      <c r="L107" s="1375"/>
      <c r="M107" s="1375"/>
      <c r="N107" s="1375"/>
      <c r="O107" s="1375"/>
      <c r="P107" s="1376"/>
      <c r="Q107" s="1368" t="str">
        <f>IF(作業２!F20="","",作業２!F20)</f>
        <v/>
      </c>
      <c r="R107" s="1369"/>
      <c r="S107" s="1369"/>
      <c r="T107" s="1369"/>
      <c r="U107" s="1369"/>
      <c r="V107" s="1369"/>
      <c r="W107" s="1369"/>
      <c r="X107" s="1369"/>
      <c r="Y107" s="1369"/>
      <c r="Z107" s="1369"/>
      <c r="AA107" s="1369"/>
      <c r="AB107" s="1369"/>
      <c r="AC107" s="1369"/>
      <c r="AD107" s="1369"/>
      <c r="AE107" s="1369"/>
      <c r="AF107" s="1369"/>
      <c r="AG107" s="1369"/>
      <c r="AH107" s="1369"/>
      <c r="AI107" s="1369"/>
      <c r="AJ107" s="1369"/>
      <c r="AK107" s="1369"/>
      <c r="AL107" s="1369"/>
      <c r="AM107" s="1369"/>
      <c r="AN107" s="1369"/>
      <c r="AO107" s="1369"/>
      <c r="AP107" s="1370"/>
      <c r="AQ107" s="1374" t="s">
        <v>46</v>
      </c>
      <c r="AR107" s="1375"/>
      <c r="AS107" s="1375"/>
      <c r="AT107" s="1375"/>
      <c r="AU107" s="1375"/>
      <c r="AV107" s="1375"/>
      <c r="AW107" s="1376"/>
      <c r="AX107" s="1471" t="str">
        <f>IF(作業２!F22="","",作業２!F22)</f>
        <v/>
      </c>
      <c r="AY107" s="1472"/>
      <c r="AZ107" s="1472"/>
      <c r="BA107" s="1472"/>
      <c r="BB107" s="1472"/>
      <c r="BC107" s="1472"/>
      <c r="BD107" s="1472"/>
      <c r="BE107" s="1472"/>
      <c r="BF107" s="1472"/>
      <c r="BG107" s="1472"/>
      <c r="BH107" s="1472"/>
      <c r="BI107" s="1472"/>
      <c r="BJ107" s="1472"/>
      <c r="BK107" s="1472"/>
      <c r="BL107" s="1472"/>
      <c r="BM107" s="1472"/>
      <c r="BN107" s="1472"/>
      <c r="BO107" s="1472"/>
      <c r="BP107" s="1473"/>
      <c r="BR107" s="1243"/>
      <c r="BS107" s="1243"/>
      <c r="BT107" s="1243"/>
      <c r="BU107" s="1243"/>
      <c r="BV107" s="1243"/>
      <c r="BW107" s="1243"/>
      <c r="BX107" s="1243"/>
      <c r="BY107" s="1243"/>
      <c r="BZ107" s="1243"/>
      <c r="CA107" s="1243"/>
      <c r="CB107" s="1243"/>
      <c r="CC107" s="1366"/>
      <c r="CD107" s="1366"/>
      <c r="CE107" s="1366"/>
      <c r="CF107" s="1366"/>
      <c r="CG107" s="1366"/>
      <c r="CH107" s="1366"/>
      <c r="CI107" s="1366"/>
      <c r="CJ107" s="1366"/>
      <c r="CK107" s="1366"/>
      <c r="CL107" s="1366"/>
      <c r="CM107" s="1366"/>
      <c r="CN107" s="1366"/>
      <c r="CO107" s="1366"/>
      <c r="CP107" s="1366"/>
      <c r="CQ107" s="1366"/>
    </row>
    <row r="108" spans="4:96" ht="9.75" customHeight="1">
      <c r="D108" s="762"/>
      <c r="E108" s="763"/>
      <c r="F108" s="763"/>
      <c r="G108" s="763"/>
      <c r="H108" s="763"/>
      <c r="I108" s="763"/>
      <c r="J108" s="764"/>
      <c r="K108" s="1235"/>
      <c r="L108" s="1236"/>
      <c r="M108" s="1236"/>
      <c r="N108" s="1236"/>
      <c r="O108" s="1236"/>
      <c r="P108" s="1237"/>
      <c r="Q108" s="1226"/>
      <c r="R108" s="1227"/>
      <c r="S108" s="1227"/>
      <c r="T108" s="1227"/>
      <c r="U108" s="1227"/>
      <c r="V108" s="1227"/>
      <c r="W108" s="1227"/>
      <c r="X108" s="1227"/>
      <c r="Y108" s="1227"/>
      <c r="Z108" s="1227"/>
      <c r="AA108" s="1227"/>
      <c r="AB108" s="1227"/>
      <c r="AC108" s="1227"/>
      <c r="AD108" s="1227"/>
      <c r="AE108" s="1227"/>
      <c r="AF108" s="1227"/>
      <c r="AG108" s="1227"/>
      <c r="AH108" s="1227"/>
      <c r="AI108" s="1227"/>
      <c r="AJ108" s="1227"/>
      <c r="AK108" s="1227"/>
      <c r="AL108" s="1227"/>
      <c r="AM108" s="1227"/>
      <c r="AN108" s="1227"/>
      <c r="AO108" s="1227"/>
      <c r="AP108" s="1228"/>
      <c r="AQ108" s="1235"/>
      <c r="AR108" s="1236"/>
      <c r="AS108" s="1236"/>
      <c r="AT108" s="1236"/>
      <c r="AU108" s="1236"/>
      <c r="AV108" s="1236"/>
      <c r="AW108" s="1237"/>
      <c r="AX108" s="729"/>
      <c r="AY108" s="730"/>
      <c r="AZ108" s="730"/>
      <c r="BA108" s="730"/>
      <c r="BB108" s="730"/>
      <c r="BC108" s="730"/>
      <c r="BD108" s="730"/>
      <c r="BE108" s="730"/>
      <c r="BF108" s="730"/>
      <c r="BG108" s="730"/>
      <c r="BH108" s="730"/>
      <c r="BI108" s="730"/>
      <c r="BJ108" s="730"/>
      <c r="BK108" s="730"/>
      <c r="BL108" s="730"/>
      <c r="BM108" s="730"/>
      <c r="BN108" s="730"/>
      <c r="BO108" s="730"/>
      <c r="BP108" s="731"/>
      <c r="BR108" s="1243"/>
      <c r="BS108" s="1243"/>
      <c r="BT108" s="1243"/>
      <c r="BU108" s="1243"/>
      <c r="BV108" s="1243"/>
      <c r="BW108" s="1243"/>
      <c r="BX108" s="1243"/>
      <c r="BY108" s="1243"/>
      <c r="BZ108" s="1243"/>
      <c r="CA108" s="1243"/>
      <c r="CB108" s="1243"/>
      <c r="CC108" s="1366"/>
      <c r="CD108" s="1366"/>
      <c r="CE108" s="1366"/>
      <c r="CF108" s="1366"/>
      <c r="CG108" s="1366"/>
      <c r="CH108" s="1366"/>
      <c r="CI108" s="1366"/>
      <c r="CJ108" s="1366"/>
      <c r="CK108" s="1366"/>
      <c r="CL108" s="1366"/>
      <c r="CM108" s="1366"/>
      <c r="CN108" s="1366"/>
      <c r="CO108" s="1366"/>
      <c r="CP108" s="1366"/>
      <c r="CQ108" s="1366"/>
    </row>
    <row r="109" spans="4:96" ht="9.75" customHeight="1">
      <c r="D109" s="762"/>
      <c r="E109" s="763"/>
      <c r="F109" s="763"/>
      <c r="G109" s="763"/>
      <c r="H109" s="763"/>
      <c r="I109" s="763"/>
      <c r="J109" s="764"/>
      <c r="K109" s="1235"/>
      <c r="L109" s="1236"/>
      <c r="M109" s="1236"/>
      <c r="N109" s="1236"/>
      <c r="O109" s="1236"/>
      <c r="P109" s="1237"/>
      <c r="Q109" s="1226"/>
      <c r="R109" s="1227"/>
      <c r="S109" s="1227"/>
      <c r="T109" s="1227"/>
      <c r="U109" s="1227"/>
      <c r="V109" s="1227"/>
      <c r="W109" s="1227"/>
      <c r="X109" s="1227"/>
      <c r="Y109" s="1227"/>
      <c r="Z109" s="1227"/>
      <c r="AA109" s="1227"/>
      <c r="AB109" s="1227"/>
      <c r="AC109" s="1227"/>
      <c r="AD109" s="1227"/>
      <c r="AE109" s="1227"/>
      <c r="AF109" s="1227"/>
      <c r="AG109" s="1227"/>
      <c r="AH109" s="1227"/>
      <c r="AI109" s="1227"/>
      <c r="AJ109" s="1227"/>
      <c r="AK109" s="1227"/>
      <c r="AL109" s="1227"/>
      <c r="AM109" s="1227"/>
      <c r="AN109" s="1227"/>
      <c r="AO109" s="1227"/>
      <c r="AP109" s="1228"/>
      <c r="AQ109" s="1235"/>
      <c r="AR109" s="1236"/>
      <c r="AS109" s="1236"/>
      <c r="AT109" s="1236"/>
      <c r="AU109" s="1236"/>
      <c r="AV109" s="1236"/>
      <c r="AW109" s="1237"/>
      <c r="AX109" s="729"/>
      <c r="AY109" s="730"/>
      <c r="AZ109" s="730"/>
      <c r="BA109" s="730"/>
      <c r="BB109" s="730"/>
      <c r="BC109" s="730"/>
      <c r="BD109" s="730"/>
      <c r="BE109" s="730"/>
      <c r="BF109" s="730"/>
      <c r="BG109" s="730"/>
      <c r="BH109" s="730"/>
      <c r="BI109" s="730"/>
      <c r="BJ109" s="730"/>
      <c r="BK109" s="730"/>
      <c r="BL109" s="730"/>
      <c r="BM109" s="730"/>
      <c r="BN109" s="730"/>
      <c r="BO109" s="730"/>
      <c r="BP109" s="731"/>
      <c r="BR109" s="1244"/>
      <c r="BS109" s="1244"/>
      <c r="BT109" s="1244"/>
      <c r="BU109" s="1244"/>
      <c r="BV109" s="1244"/>
      <c r="BW109" s="1244"/>
      <c r="BX109" s="1244"/>
      <c r="BY109" s="1244"/>
      <c r="BZ109" s="1244"/>
      <c r="CA109" s="1244"/>
      <c r="CB109" s="1244"/>
      <c r="CC109" s="1367"/>
      <c r="CD109" s="1367"/>
      <c r="CE109" s="1367"/>
      <c r="CF109" s="1367"/>
      <c r="CG109" s="1367"/>
      <c r="CH109" s="1367"/>
      <c r="CI109" s="1367"/>
      <c r="CJ109" s="1367"/>
      <c r="CK109" s="1367"/>
      <c r="CL109" s="1367"/>
      <c r="CM109" s="1367"/>
      <c r="CN109" s="1367"/>
      <c r="CO109" s="1367"/>
      <c r="CP109" s="1367"/>
      <c r="CQ109" s="1367"/>
    </row>
    <row r="110" spans="4:96" ht="15" customHeight="1" thickBot="1">
      <c r="D110" s="1071"/>
      <c r="E110" s="1072"/>
      <c r="F110" s="1072"/>
      <c r="G110" s="1072"/>
      <c r="H110" s="1072"/>
      <c r="I110" s="1072"/>
      <c r="J110" s="1073"/>
      <c r="K110" s="1377"/>
      <c r="L110" s="1378"/>
      <c r="M110" s="1378"/>
      <c r="N110" s="1378"/>
      <c r="O110" s="1378"/>
      <c r="P110" s="1379"/>
      <c r="Q110" s="1371"/>
      <c r="R110" s="1372"/>
      <c r="S110" s="1372"/>
      <c r="T110" s="1372"/>
      <c r="U110" s="1372"/>
      <c r="V110" s="1372"/>
      <c r="W110" s="1372"/>
      <c r="X110" s="1372"/>
      <c r="Y110" s="1372"/>
      <c r="Z110" s="1372"/>
      <c r="AA110" s="1372"/>
      <c r="AB110" s="1372"/>
      <c r="AC110" s="1372"/>
      <c r="AD110" s="1372"/>
      <c r="AE110" s="1372"/>
      <c r="AF110" s="1372"/>
      <c r="AG110" s="1372"/>
      <c r="AH110" s="1372"/>
      <c r="AI110" s="1372"/>
      <c r="AJ110" s="1372"/>
      <c r="AK110" s="1372"/>
      <c r="AL110" s="1372"/>
      <c r="AM110" s="1372"/>
      <c r="AN110" s="1372"/>
      <c r="AO110" s="1372"/>
      <c r="AP110" s="1373"/>
      <c r="AQ110" s="1377"/>
      <c r="AR110" s="1378"/>
      <c r="AS110" s="1378"/>
      <c r="AT110" s="1378"/>
      <c r="AU110" s="1378"/>
      <c r="AV110" s="1378"/>
      <c r="AW110" s="1379"/>
      <c r="AX110" s="1474"/>
      <c r="AY110" s="1475"/>
      <c r="AZ110" s="1475"/>
      <c r="BA110" s="1475"/>
      <c r="BB110" s="1475"/>
      <c r="BC110" s="1475"/>
      <c r="BD110" s="1475"/>
      <c r="BE110" s="1475"/>
      <c r="BF110" s="1475"/>
      <c r="BG110" s="1475"/>
      <c r="BH110" s="1475"/>
      <c r="BI110" s="1475"/>
      <c r="BJ110" s="1475"/>
      <c r="BK110" s="1475"/>
      <c r="BL110" s="1475"/>
      <c r="BM110" s="1475"/>
      <c r="BN110" s="1475"/>
      <c r="BO110" s="1475"/>
      <c r="BP110" s="1476"/>
      <c r="CH110" s="1359" t="str">
        <f>作業２!C86</f>
        <v>20230306SH</v>
      </c>
      <c r="CI110" s="1359"/>
      <c r="CJ110" s="1359"/>
      <c r="CK110" s="1359"/>
      <c r="CL110" s="1359"/>
      <c r="CM110" s="1359"/>
      <c r="CN110" s="1359"/>
      <c r="CO110" s="1359"/>
      <c r="CP110" s="1359"/>
      <c r="CQ110" s="1359"/>
      <c r="CR110" s="1359"/>
    </row>
    <row r="111" spans="4:96" ht="3" customHeight="1" thickTop="1">
      <c r="E111" s="7"/>
    </row>
    <row r="112" spans="4:96" ht="16.5" customHeight="1"/>
    <row r="113" spans="5:101" ht="9.75" customHeight="1"/>
    <row r="114" spans="5:101" ht="24.75" customHeight="1">
      <c r="E114" s="1"/>
      <c r="F114" s="1"/>
      <c r="G114" s="1"/>
      <c r="H114" s="1"/>
      <c r="I114" s="1"/>
      <c r="J114" s="1"/>
      <c r="K114" s="1"/>
      <c r="M114" s="1"/>
      <c r="N114" s="1"/>
      <c r="O114" s="1"/>
      <c r="P114" s="1"/>
      <c r="Q114" s="1"/>
      <c r="R114" s="1"/>
      <c r="S114" s="1"/>
      <c r="T114" s="1"/>
      <c r="U114" s="1"/>
      <c r="V114" s="1"/>
      <c r="W114" s="1"/>
      <c r="X114" s="1"/>
      <c r="Y114" s="1"/>
      <c r="Z114" s="1"/>
      <c r="AA114" s="1"/>
      <c r="AB114" s="1"/>
      <c r="AC114" s="1"/>
      <c r="AD114" s="1"/>
      <c r="AE114" s="1"/>
      <c r="AH114" s="3" t="s">
        <v>84</v>
      </c>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row>
    <row r="115" spans="5:101" ht="24.75" customHeight="1" thickBot="1">
      <c r="E115" s="1"/>
      <c r="F115" s="1"/>
      <c r="G115" s="1"/>
      <c r="H115" s="1"/>
      <c r="I115" s="1"/>
      <c r="J115" s="1"/>
      <c r="K115" s="1"/>
      <c r="M115" s="1"/>
      <c r="N115" s="1"/>
      <c r="O115" s="1"/>
      <c r="P115" s="1"/>
      <c r="Q115" s="1"/>
      <c r="R115" s="1"/>
      <c r="S115" s="1"/>
      <c r="T115" s="1"/>
      <c r="U115" s="1"/>
      <c r="V115" s="1"/>
      <c r="W115" s="1"/>
      <c r="X115" s="1"/>
      <c r="Y115" s="1"/>
      <c r="Z115" s="1"/>
      <c r="AA115" s="1"/>
      <c r="AB115" s="1"/>
      <c r="AC115" s="1"/>
      <c r="AD115" s="1"/>
      <c r="AE115" s="1"/>
      <c r="AH115" s="649" t="s">
        <v>475</v>
      </c>
      <c r="AI115" s="649"/>
      <c r="AJ115" s="649"/>
      <c r="AK115" s="649"/>
      <c r="AL115" s="649"/>
      <c r="AM115" s="649"/>
      <c r="AN115" s="649"/>
      <c r="AO115" s="649"/>
      <c r="AP115" s="649"/>
      <c r="AQ115" s="649"/>
      <c r="AR115" s="649"/>
      <c r="AS115" s="649"/>
      <c r="AT115" s="649"/>
      <c r="AU115" s="649"/>
      <c r="AV115" s="649"/>
      <c r="AW115" s="649"/>
      <c r="AX115" s="649"/>
      <c r="AY115" s="649"/>
      <c r="AZ115" s="649"/>
      <c r="BA115" s="649"/>
      <c r="BB115" s="649"/>
      <c r="BC115" s="649"/>
      <c r="BD115" s="649"/>
      <c r="BE115" s="649"/>
      <c r="BF115" s="649"/>
      <c r="BG115" s="649"/>
      <c r="BH115" s="649"/>
      <c r="BI115" s="649"/>
      <c r="BJ115" s="649"/>
      <c r="BK115" s="649"/>
      <c r="BL115" s="649"/>
      <c r="BM115" s="649"/>
      <c r="BN115" s="649"/>
      <c r="BO115" s="649"/>
      <c r="BP115" s="649"/>
      <c r="BQ115" s="649"/>
      <c r="BR115" s="649"/>
      <c r="BS115" s="1"/>
      <c r="BT115" s="1"/>
      <c r="BU115" s="1"/>
      <c r="BV115" s="1"/>
      <c r="BW115" s="1"/>
      <c r="BX115" s="1"/>
      <c r="BY115" s="1"/>
      <c r="BZ115" s="1355" t="s">
        <v>83</v>
      </c>
      <c r="CA115" s="1355"/>
      <c r="CB115" s="1355"/>
      <c r="CC115" s="1355"/>
      <c r="CD115" s="1355"/>
      <c r="CE115" s="1355"/>
      <c r="CF115" s="1355"/>
      <c r="CG115" s="1355"/>
      <c r="CH115" s="1355"/>
      <c r="CI115" s="1355"/>
      <c r="CJ115" s="1355"/>
      <c r="CK115" s="1355"/>
      <c r="CL115" s="1355"/>
      <c r="CM115" s="1355"/>
      <c r="CN115" s="1355"/>
      <c r="CO115" s="1355"/>
      <c r="CP115" s="1355"/>
      <c r="CQ115" s="1355"/>
      <c r="CR115" s="1355"/>
    </row>
    <row r="116" spans="5:101" ht="24.75" customHeight="1" thickTop="1">
      <c r="E116" s="874" t="s">
        <v>483</v>
      </c>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875"/>
      <c r="AM116" s="875"/>
      <c r="AN116" s="875"/>
      <c r="AO116" s="875"/>
      <c r="AP116" s="876"/>
      <c r="AQ116" s="1"/>
      <c r="AR116" s="1"/>
      <c r="AS116" s="1"/>
      <c r="AT116" s="1"/>
      <c r="AU116" s="1"/>
      <c r="AV116" s="1360" t="str">
        <f ca="1">IF(作業２!F86=8,"0パンチ",CONCATENATE(作業２!F81,作業２!F82))</f>
        <v/>
      </c>
      <c r="AW116" s="1360"/>
      <c r="AX116" s="1360"/>
      <c r="AY116" s="1360"/>
      <c r="AZ116" s="1360"/>
      <c r="BA116" s="1360"/>
      <c r="BB116" s="1360"/>
      <c r="BC116" s="1360"/>
      <c r="BD116" s="1360"/>
      <c r="BE116" s="1360"/>
      <c r="BF116" s="1360"/>
      <c r="BG116" s="1360"/>
      <c r="BH116" s="1360"/>
      <c r="BI116" s="1360"/>
      <c r="BJ116" s="1360"/>
      <c r="BK116" s="1360"/>
      <c r="BL116" s="1360"/>
      <c r="BM116" s="1360"/>
      <c r="BN116" s="1360"/>
      <c r="BO116" s="1360"/>
      <c r="BP116" s="1360"/>
      <c r="BQ116" s="1360"/>
      <c r="BR116" s="1360"/>
      <c r="BS116" s="1360"/>
      <c r="BT116" s="1360"/>
      <c r="BU116" s="1360"/>
      <c r="BV116" s="1"/>
      <c r="BW116" s="1"/>
      <c r="BX116" s="1"/>
      <c r="BY116" s="1"/>
      <c r="BZ116" s="1356" t="s">
        <v>0</v>
      </c>
      <c r="CA116" s="1357"/>
      <c r="CB116" s="1357"/>
      <c r="CC116" s="1357"/>
      <c r="CD116" s="1357"/>
      <c r="CE116" s="1357"/>
      <c r="CF116" s="1357"/>
      <c r="CG116" s="1357"/>
      <c r="CH116" s="1357"/>
      <c r="CI116" s="1357"/>
      <c r="CJ116" s="1357"/>
      <c r="CK116" s="1357"/>
      <c r="CL116" s="1357"/>
      <c r="CM116" s="1357"/>
      <c r="CN116" s="1357"/>
      <c r="CO116" s="1357"/>
      <c r="CP116" s="1357"/>
      <c r="CQ116" s="1357"/>
      <c r="CR116" s="1358"/>
    </row>
    <row r="117" spans="5:101" ht="39" customHeight="1">
      <c r="E117" s="744" t="str">
        <f>IF(L18="","",L18)</f>
        <v/>
      </c>
      <c r="F117" s="745"/>
      <c r="G117" s="745"/>
      <c r="H117" s="745"/>
      <c r="I117" s="745"/>
      <c r="J117" s="745"/>
      <c r="K117" s="745"/>
      <c r="L117" s="745"/>
      <c r="M117" s="745"/>
      <c r="N117" s="745"/>
      <c r="O117" s="745"/>
      <c r="P117" s="745"/>
      <c r="Q117" s="745"/>
      <c r="R117" s="745"/>
      <c r="S117" s="745"/>
      <c r="T117" s="745"/>
      <c r="U117" s="745"/>
      <c r="V117" s="745"/>
      <c r="W117" s="745"/>
      <c r="X117" s="745"/>
      <c r="Y117" s="745"/>
      <c r="Z117" s="745"/>
      <c r="AA117" s="745"/>
      <c r="AB117" s="745"/>
      <c r="AC117" s="745"/>
      <c r="AD117" s="745"/>
      <c r="AE117" s="745"/>
      <c r="AF117" s="745"/>
      <c r="AG117" s="745"/>
      <c r="AH117" s="745"/>
      <c r="AI117" s="745"/>
      <c r="AJ117" s="745"/>
      <c r="AK117" s="745"/>
      <c r="AL117" s="745"/>
      <c r="AM117" s="745"/>
      <c r="AN117" s="745"/>
      <c r="AO117" s="745"/>
      <c r="AP117" s="746"/>
      <c r="AV117" s="1360"/>
      <c r="AW117" s="1360"/>
      <c r="AX117" s="1360"/>
      <c r="AY117" s="1360"/>
      <c r="AZ117" s="1360"/>
      <c r="BA117" s="1360"/>
      <c r="BB117" s="1360"/>
      <c r="BC117" s="1360"/>
      <c r="BD117" s="1360"/>
      <c r="BE117" s="1360"/>
      <c r="BF117" s="1360"/>
      <c r="BG117" s="1360"/>
      <c r="BH117" s="1360"/>
      <c r="BI117" s="1360"/>
      <c r="BJ117" s="1360"/>
      <c r="BK117" s="1360"/>
      <c r="BL117" s="1360"/>
      <c r="BM117" s="1360"/>
      <c r="BN117" s="1360"/>
      <c r="BO117" s="1360"/>
      <c r="BP117" s="1360"/>
      <c r="BQ117" s="1360"/>
      <c r="BR117" s="1360"/>
      <c r="BS117" s="1360"/>
      <c r="BT117" s="1360"/>
      <c r="BU117" s="1360"/>
      <c r="BZ117" s="996"/>
      <c r="CA117" s="997"/>
      <c r="CB117" s="997"/>
      <c r="CC117" s="997"/>
      <c r="CD117" s="997"/>
      <c r="CE117" s="997"/>
      <c r="CF117" s="997"/>
      <c r="CG117" s="997"/>
      <c r="CH117" s="997"/>
      <c r="CI117" s="997"/>
      <c r="CJ117" s="997"/>
      <c r="CK117" s="997"/>
      <c r="CL117" s="997"/>
      <c r="CM117" s="997"/>
      <c r="CN117" s="997"/>
      <c r="CO117" s="997"/>
      <c r="CP117" s="997"/>
      <c r="CQ117" s="997"/>
      <c r="CR117" s="998"/>
    </row>
    <row r="118" spans="5:101" ht="15" customHeight="1" thickBot="1">
      <c r="E118" s="747"/>
      <c r="F118" s="748"/>
      <c r="G118" s="748"/>
      <c r="H118" s="748"/>
      <c r="I118" s="748"/>
      <c r="J118" s="748"/>
      <c r="K118" s="748"/>
      <c r="L118" s="748"/>
      <c r="M118" s="748"/>
      <c r="N118" s="748"/>
      <c r="O118" s="748"/>
      <c r="P118" s="748"/>
      <c r="Q118" s="748"/>
      <c r="R118" s="748"/>
      <c r="S118" s="748"/>
      <c r="T118" s="748"/>
      <c r="U118" s="748"/>
      <c r="V118" s="748"/>
      <c r="W118" s="748"/>
      <c r="X118" s="748"/>
      <c r="Y118" s="748"/>
      <c r="Z118" s="748"/>
      <c r="AA118" s="748"/>
      <c r="AB118" s="748"/>
      <c r="AC118" s="748"/>
      <c r="AD118" s="748"/>
      <c r="AE118" s="748"/>
      <c r="AF118" s="748"/>
      <c r="AG118" s="748"/>
      <c r="AH118" s="748"/>
      <c r="AI118" s="748"/>
      <c r="AJ118" s="748"/>
      <c r="AK118" s="748"/>
      <c r="AL118" s="748"/>
      <c r="AM118" s="748"/>
      <c r="AN118" s="748"/>
      <c r="AO118" s="748"/>
      <c r="AP118" s="749"/>
      <c r="AV118" s="1360"/>
      <c r="AW118" s="1360"/>
      <c r="AX118" s="1360"/>
      <c r="AY118" s="1360"/>
      <c r="AZ118" s="1360"/>
      <c r="BA118" s="1360"/>
      <c r="BB118" s="1360"/>
      <c r="BC118" s="1360"/>
      <c r="BD118" s="1360"/>
      <c r="BE118" s="1360"/>
      <c r="BF118" s="1360"/>
      <c r="BG118" s="1360"/>
      <c r="BH118" s="1360"/>
      <c r="BI118" s="1360"/>
      <c r="BJ118" s="1360"/>
      <c r="BK118" s="1360"/>
      <c r="BL118" s="1360"/>
      <c r="BM118" s="1360"/>
      <c r="BN118" s="1360"/>
      <c r="BO118" s="1360"/>
      <c r="BP118" s="1360"/>
      <c r="BQ118" s="1360"/>
      <c r="BR118" s="1360"/>
      <c r="BS118" s="1360"/>
      <c r="BT118" s="1360"/>
      <c r="BU118" s="1360"/>
    </row>
    <row r="119" spans="5:101" ht="15" customHeight="1" thickTop="1" thickBot="1">
      <c r="BI119" s="886" t="str">
        <f ca="1">CONCATENATE("（",作業２!C63,作業２!C56,"年4月1日～",作業２!C67,作業２!C59,"年3月31日　単位：円）")</f>
        <v>（令和5年4月1日～令和6年3月31日　単位：円）</v>
      </c>
      <c r="BJ119" s="886"/>
      <c r="BK119" s="886"/>
      <c r="BL119" s="886"/>
      <c r="BM119" s="886"/>
      <c r="BN119" s="886"/>
      <c r="BO119" s="886"/>
      <c r="BP119" s="886"/>
      <c r="BQ119" s="886"/>
      <c r="BR119" s="886"/>
      <c r="BS119" s="886"/>
      <c r="BT119" s="886"/>
      <c r="BU119" s="886"/>
      <c r="BV119" s="886"/>
      <c r="BW119" s="886"/>
      <c r="BX119" s="886"/>
      <c r="BY119" s="886"/>
      <c r="BZ119" s="886"/>
      <c r="CA119" s="886"/>
      <c r="CB119" s="886"/>
      <c r="CC119" s="886"/>
      <c r="CD119" s="886"/>
      <c r="CE119" s="886"/>
      <c r="CF119" s="886"/>
      <c r="CG119" s="886"/>
      <c r="CH119" s="886"/>
      <c r="CI119" s="886"/>
      <c r="CJ119" s="886"/>
      <c r="CK119" s="886"/>
      <c r="CL119" s="886"/>
      <c r="CM119" s="886"/>
      <c r="CN119" s="886"/>
      <c r="CO119" s="886"/>
      <c r="CP119" s="886"/>
      <c r="CQ119" s="886"/>
      <c r="CR119" s="886"/>
    </row>
    <row r="120" spans="5:101" ht="20.100000000000001" customHeight="1" thickTop="1">
      <c r="E120" s="877" t="s">
        <v>85</v>
      </c>
      <c r="F120" s="878"/>
      <c r="G120" s="878"/>
      <c r="H120" s="878"/>
      <c r="I120" s="878"/>
      <c r="J120" s="878"/>
      <c r="K120" s="878"/>
      <c r="L120" s="878"/>
      <c r="M120" s="878"/>
      <c r="N120" s="878"/>
      <c r="O120" s="878"/>
      <c r="P120" s="878"/>
      <c r="Q120" s="878"/>
      <c r="R120" s="878"/>
      <c r="S120" s="878"/>
      <c r="T120" s="878"/>
      <c r="U120" s="878"/>
      <c r="V120" s="878"/>
      <c r="W120" s="878"/>
      <c r="X120" s="879"/>
      <c r="Y120" s="650" t="s">
        <v>106</v>
      </c>
      <c r="Z120" s="651"/>
      <c r="AA120" s="651"/>
      <c r="AB120" s="651"/>
      <c r="AC120" s="651"/>
      <c r="AD120" s="651"/>
      <c r="AE120" s="651"/>
      <c r="AF120" s="651"/>
      <c r="AG120" s="651"/>
      <c r="AH120" s="651"/>
      <c r="AI120" s="651"/>
      <c r="AJ120" s="651"/>
      <c r="AK120" s="651"/>
      <c r="AL120" s="651"/>
      <c r="AM120" s="651"/>
      <c r="AN120" s="651"/>
      <c r="AO120" s="651"/>
      <c r="AP120" s="652"/>
      <c r="AQ120" s="656"/>
      <c r="AR120" s="657"/>
      <c r="AS120" s="657"/>
      <c r="AT120" s="657"/>
      <c r="AU120" s="657"/>
      <c r="AV120" s="657"/>
      <c r="AW120" s="657"/>
      <c r="AX120" s="657"/>
      <c r="AY120" s="657"/>
      <c r="AZ120" s="657"/>
      <c r="BA120" s="657"/>
      <c r="BB120" s="657"/>
      <c r="BC120" s="657"/>
      <c r="BD120" s="657"/>
      <c r="BE120" s="657"/>
      <c r="BF120" s="657"/>
      <c r="BG120" s="657"/>
      <c r="BH120" s="658"/>
      <c r="BI120" s="662" t="s">
        <v>105</v>
      </c>
      <c r="BJ120" s="663"/>
      <c r="BK120" s="663"/>
      <c r="BL120" s="663"/>
      <c r="BM120" s="663"/>
      <c r="BN120" s="663"/>
      <c r="BO120" s="663"/>
      <c r="BP120" s="663"/>
      <c r="BQ120" s="663"/>
      <c r="BR120" s="663"/>
      <c r="BS120" s="663"/>
      <c r="BT120" s="663"/>
      <c r="BU120" s="663"/>
      <c r="BV120" s="663"/>
      <c r="BW120" s="663"/>
      <c r="BX120" s="663"/>
      <c r="BY120" s="663"/>
      <c r="BZ120" s="664"/>
      <c r="CA120" s="665"/>
      <c r="CB120" s="666"/>
      <c r="CC120" s="666"/>
      <c r="CD120" s="666"/>
      <c r="CE120" s="666"/>
      <c r="CF120" s="666"/>
      <c r="CG120" s="666"/>
      <c r="CH120" s="666"/>
      <c r="CI120" s="666"/>
      <c r="CJ120" s="666"/>
      <c r="CK120" s="666"/>
      <c r="CL120" s="666"/>
      <c r="CM120" s="666"/>
      <c r="CN120" s="666"/>
      <c r="CO120" s="666"/>
      <c r="CP120" s="666"/>
      <c r="CQ120" s="666"/>
      <c r="CR120" s="667"/>
    </row>
    <row r="121" spans="5:101" ht="20.100000000000001" customHeight="1">
      <c r="E121" s="880"/>
      <c r="F121" s="881"/>
      <c r="G121" s="881"/>
      <c r="H121" s="881"/>
      <c r="I121" s="881"/>
      <c r="J121" s="881"/>
      <c r="K121" s="881"/>
      <c r="L121" s="881"/>
      <c r="M121" s="881"/>
      <c r="N121" s="881"/>
      <c r="O121" s="881"/>
      <c r="P121" s="881"/>
      <c r="Q121" s="881"/>
      <c r="R121" s="881"/>
      <c r="S121" s="881"/>
      <c r="T121" s="881"/>
      <c r="U121" s="881"/>
      <c r="V121" s="881"/>
      <c r="W121" s="881"/>
      <c r="X121" s="882"/>
      <c r="Y121" s="653"/>
      <c r="Z121" s="654"/>
      <c r="AA121" s="654"/>
      <c r="AB121" s="654"/>
      <c r="AC121" s="654"/>
      <c r="AD121" s="654"/>
      <c r="AE121" s="654"/>
      <c r="AF121" s="654"/>
      <c r="AG121" s="654"/>
      <c r="AH121" s="654"/>
      <c r="AI121" s="654"/>
      <c r="AJ121" s="654"/>
      <c r="AK121" s="654"/>
      <c r="AL121" s="654"/>
      <c r="AM121" s="654"/>
      <c r="AN121" s="654"/>
      <c r="AO121" s="654"/>
      <c r="AP121" s="655"/>
      <c r="AQ121" s="659"/>
      <c r="AR121" s="660"/>
      <c r="AS121" s="660"/>
      <c r="AT121" s="660"/>
      <c r="AU121" s="660"/>
      <c r="AV121" s="660"/>
      <c r="AW121" s="660"/>
      <c r="AX121" s="660"/>
      <c r="AY121" s="660"/>
      <c r="AZ121" s="660"/>
      <c r="BA121" s="660"/>
      <c r="BB121" s="660"/>
      <c r="BC121" s="660"/>
      <c r="BD121" s="660"/>
      <c r="BE121" s="660"/>
      <c r="BF121" s="660"/>
      <c r="BG121" s="660"/>
      <c r="BH121" s="661"/>
      <c r="BI121" s="668" t="str">
        <f>IF(作業２!F9="","",作業２!F9)</f>
        <v/>
      </c>
      <c r="BJ121" s="669"/>
      <c r="BK121" s="669"/>
      <c r="BL121" s="669"/>
      <c r="BM121" s="669"/>
      <c r="BN121" s="669"/>
      <c r="BO121" s="669"/>
      <c r="BP121" s="669"/>
      <c r="BQ121" s="669"/>
      <c r="BR121" s="669"/>
      <c r="BS121" s="669"/>
      <c r="BT121" s="669"/>
      <c r="BU121" s="669"/>
      <c r="BV121" s="669"/>
      <c r="BW121" s="669"/>
      <c r="BX121" s="669"/>
      <c r="BY121" s="669"/>
      <c r="BZ121" s="670"/>
      <c r="CA121" s="862"/>
      <c r="CB121" s="863"/>
      <c r="CC121" s="863"/>
      <c r="CD121" s="863"/>
      <c r="CE121" s="863"/>
      <c r="CF121" s="863"/>
      <c r="CG121" s="863"/>
      <c r="CH121" s="863"/>
      <c r="CI121" s="863"/>
      <c r="CJ121" s="863"/>
      <c r="CK121" s="863"/>
      <c r="CL121" s="863"/>
      <c r="CM121" s="863"/>
      <c r="CN121" s="863"/>
      <c r="CO121" s="863"/>
      <c r="CP121" s="863"/>
      <c r="CQ121" s="863"/>
      <c r="CR121" s="864"/>
    </row>
    <row r="122" spans="5:101" ht="39.950000000000003" customHeight="1" thickBot="1">
      <c r="E122" s="974"/>
      <c r="F122" s="975"/>
      <c r="G122" s="975"/>
      <c r="H122" s="975"/>
      <c r="I122" s="975"/>
      <c r="J122" s="975"/>
      <c r="K122" s="975"/>
      <c r="L122" s="975"/>
      <c r="M122" s="975"/>
      <c r="N122" s="975"/>
      <c r="O122" s="975"/>
      <c r="P122" s="975"/>
      <c r="Q122" s="975"/>
      <c r="R122" s="975"/>
      <c r="S122" s="975"/>
      <c r="T122" s="975"/>
      <c r="U122" s="975"/>
      <c r="V122" s="975"/>
      <c r="W122" s="975"/>
      <c r="X122" s="976"/>
      <c r="Y122" s="983" t="s">
        <v>104</v>
      </c>
      <c r="Z122" s="984"/>
      <c r="AA122" s="984"/>
      <c r="AB122" s="984"/>
      <c r="AC122" s="984"/>
      <c r="AD122" s="984"/>
      <c r="AE122" s="984"/>
      <c r="AF122" s="984"/>
      <c r="AG122" s="984"/>
      <c r="AH122" s="984"/>
      <c r="AI122" s="984"/>
      <c r="AJ122" s="984"/>
      <c r="AK122" s="984"/>
      <c r="AL122" s="984"/>
      <c r="AM122" s="984"/>
      <c r="AN122" s="984"/>
      <c r="AO122" s="984"/>
      <c r="AP122" s="985"/>
      <c r="AQ122" s="986"/>
      <c r="AR122" s="987"/>
      <c r="AS122" s="987"/>
      <c r="AT122" s="987"/>
      <c r="AU122" s="987"/>
      <c r="AV122" s="987"/>
      <c r="AW122" s="987"/>
      <c r="AX122" s="987"/>
      <c r="AY122" s="987"/>
      <c r="AZ122" s="987"/>
      <c r="BA122" s="987"/>
      <c r="BB122" s="987"/>
      <c r="BC122" s="987"/>
      <c r="BD122" s="987"/>
      <c r="BE122" s="987"/>
      <c r="BF122" s="987"/>
      <c r="BG122" s="987"/>
      <c r="BH122" s="988"/>
      <c r="BI122" s="977"/>
      <c r="BJ122" s="978"/>
      <c r="BK122" s="978"/>
      <c r="BL122" s="978"/>
      <c r="BM122" s="978"/>
      <c r="BN122" s="978"/>
      <c r="BO122" s="978"/>
      <c r="BP122" s="978"/>
      <c r="BQ122" s="978"/>
      <c r="BR122" s="978"/>
      <c r="BS122" s="978"/>
      <c r="BT122" s="978"/>
      <c r="BU122" s="978"/>
      <c r="BV122" s="978"/>
      <c r="BW122" s="978"/>
      <c r="BX122" s="978"/>
      <c r="BY122" s="978"/>
      <c r="BZ122" s="979"/>
      <c r="CA122" s="980"/>
      <c r="CB122" s="981"/>
      <c r="CC122" s="981"/>
      <c r="CD122" s="981"/>
      <c r="CE122" s="981"/>
      <c r="CF122" s="981"/>
      <c r="CG122" s="981"/>
      <c r="CH122" s="981"/>
      <c r="CI122" s="981"/>
      <c r="CJ122" s="981"/>
      <c r="CK122" s="981"/>
      <c r="CL122" s="981"/>
      <c r="CM122" s="981"/>
      <c r="CN122" s="981"/>
      <c r="CO122" s="981"/>
      <c r="CP122" s="981"/>
      <c r="CQ122" s="981"/>
      <c r="CR122" s="982"/>
    </row>
    <row r="123" spans="5:101" ht="30.95" customHeight="1">
      <c r="E123" s="677" t="s">
        <v>107</v>
      </c>
      <c r="F123" s="678"/>
      <c r="G123" s="678"/>
      <c r="H123" s="678"/>
      <c r="I123" s="678"/>
      <c r="J123" s="678"/>
      <c r="K123" s="678"/>
      <c r="L123" s="678"/>
      <c r="M123" s="678"/>
      <c r="N123" s="678"/>
      <c r="O123" s="678"/>
      <c r="P123" s="678"/>
      <c r="Q123" s="678"/>
      <c r="R123" s="678"/>
      <c r="S123" s="678"/>
      <c r="T123" s="678"/>
      <c r="U123" s="678"/>
      <c r="V123" s="678"/>
      <c r="W123" s="678"/>
      <c r="X123" s="679"/>
      <c r="Y123" s="800" t="str">
        <f>IF(CT123=TRUE,"",SUM(Y124:Y129))</f>
        <v/>
      </c>
      <c r="Z123" s="800"/>
      <c r="AA123" s="800"/>
      <c r="AB123" s="800"/>
      <c r="AC123" s="800"/>
      <c r="AD123" s="800"/>
      <c r="AE123" s="800"/>
      <c r="AF123" s="800"/>
      <c r="AG123" s="800"/>
      <c r="AH123" s="800"/>
      <c r="AI123" s="800"/>
      <c r="AJ123" s="800"/>
      <c r="AK123" s="800"/>
      <c r="AL123" s="800"/>
      <c r="AM123" s="800"/>
      <c r="AN123" s="800"/>
      <c r="AO123" s="800"/>
      <c r="AP123" s="800"/>
      <c r="AQ123" s="799" t="str">
        <f>IF(CU123=TRUE,"",SUM(AQ124:AQ129))</f>
        <v/>
      </c>
      <c r="AR123" s="799"/>
      <c r="AS123" s="799"/>
      <c r="AT123" s="799"/>
      <c r="AU123" s="799"/>
      <c r="AV123" s="799"/>
      <c r="AW123" s="799"/>
      <c r="AX123" s="799"/>
      <c r="AY123" s="799"/>
      <c r="AZ123" s="799"/>
      <c r="BA123" s="799"/>
      <c r="BB123" s="799"/>
      <c r="BC123" s="799"/>
      <c r="BD123" s="799"/>
      <c r="BE123" s="799"/>
      <c r="BF123" s="799"/>
      <c r="BG123" s="799"/>
      <c r="BH123" s="799"/>
      <c r="BI123" s="800" t="str">
        <f>IF(CV123=TRUE,"",SUM(BI124:BI129))</f>
        <v/>
      </c>
      <c r="BJ123" s="800"/>
      <c r="BK123" s="800"/>
      <c r="BL123" s="800"/>
      <c r="BM123" s="800"/>
      <c r="BN123" s="800"/>
      <c r="BO123" s="800"/>
      <c r="BP123" s="800"/>
      <c r="BQ123" s="800"/>
      <c r="BR123" s="800"/>
      <c r="BS123" s="800"/>
      <c r="BT123" s="800"/>
      <c r="BU123" s="800"/>
      <c r="BV123" s="800"/>
      <c r="BW123" s="800"/>
      <c r="BX123" s="800"/>
      <c r="BY123" s="800"/>
      <c r="BZ123" s="800"/>
      <c r="CA123" s="819" t="str">
        <f>IF(CW123=TRUE,"",SUM(CA124:CA129))</f>
        <v/>
      </c>
      <c r="CB123" s="819"/>
      <c r="CC123" s="819"/>
      <c r="CD123" s="819"/>
      <c r="CE123" s="819"/>
      <c r="CF123" s="819"/>
      <c r="CG123" s="819"/>
      <c r="CH123" s="819"/>
      <c r="CI123" s="819"/>
      <c r="CJ123" s="819"/>
      <c r="CK123" s="819"/>
      <c r="CL123" s="819"/>
      <c r="CM123" s="819"/>
      <c r="CN123" s="819"/>
      <c r="CO123" s="819"/>
      <c r="CP123" s="819"/>
      <c r="CQ123" s="819"/>
      <c r="CR123" s="820"/>
      <c r="CS123">
        <f>IF(BI123="",0,BI123)</f>
        <v>0</v>
      </c>
      <c r="CT123" t="b">
        <f>AND(Y124="",Y125="",Y126="",Y127="",Y128="",Y129="")</f>
        <v>1</v>
      </c>
      <c r="CU123" t="b">
        <f>AND(AQ124="",AQ125="",AQ126="",AQ127="",AQ128="",AQ129="")</f>
        <v>1</v>
      </c>
      <c r="CV123" t="b">
        <f>AND(BI124="",BI125="",BI126="",BI127="",BI128="",BI129="")</f>
        <v>1</v>
      </c>
      <c r="CW123" t="b">
        <f>AND(CA124="",CA125="",CA126="",CA127="",CA128="",CA129="")</f>
        <v>1</v>
      </c>
    </row>
    <row r="124" spans="5:101" ht="30.95" customHeight="1">
      <c r="E124" s="756" t="s">
        <v>133</v>
      </c>
      <c r="F124" s="757"/>
      <c r="G124" s="758"/>
      <c r="H124" s="765" t="s">
        <v>108</v>
      </c>
      <c r="I124" s="766"/>
      <c r="J124" s="766"/>
      <c r="K124" s="966" t="s">
        <v>109</v>
      </c>
      <c r="L124" s="966"/>
      <c r="M124" s="966"/>
      <c r="N124" s="966"/>
      <c r="O124" s="966"/>
      <c r="P124" s="966"/>
      <c r="Q124" s="966"/>
      <c r="R124" s="966"/>
      <c r="S124" s="966"/>
      <c r="T124" s="966"/>
      <c r="U124" s="966"/>
      <c r="V124" s="966"/>
      <c r="W124" s="966"/>
      <c r="X124" s="967"/>
      <c r="Y124" s="1458" t="str">
        <f>BI124</f>
        <v/>
      </c>
      <c r="Z124" s="1458"/>
      <c r="AA124" s="1458"/>
      <c r="AB124" s="1458"/>
      <c r="AC124" s="1458"/>
      <c r="AD124" s="1458"/>
      <c r="AE124" s="1458"/>
      <c r="AF124" s="1458"/>
      <c r="AG124" s="1458"/>
      <c r="AH124" s="1458"/>
      <c r="AI124" s="1458"/>
      <c r="AJ124" s="1458"/>
      <c r="AK124" s="1458"/>
      <c r="AL124" s="1458"/>
      <c r="AM124" s="1458"/>
      <c r="AN124" s="1458"/>
      <c r="AO124" s="1458"/>
      <c r="AP124" s="1458"/>
      <c r="AQ124" s="1461"/>
      <c r="AR124" s="1461"/>
      <c r="AS124" s="1461"/>
      <c r="AT124" s="1461"/>
      <c r="AU124" s="1461"/>
      <c r="AV124" s="1461"/>
      <c r="AW124" s="1461"/>
      <c r="AX124" s="1461"/>
      <c r="AY124" s="1461"/>
      <c r="AZ124" s="1461"/>
      <c r="BA124" s="1461"/>
      <c r="BB124" s="1461"/>
      <c r="BC124" s="1461"/>
      <c r="BD124" s="1461"/>
      <c r="BE124" s="1461"/>
      <c r="BF124" s="1461"/>
      <c r="BG124" s="1461"/>
      <c r="BH124" s="1461"/>
      <c r="BI124" s="1458" t="str">
        <f>IF(作業３!G20=0,"",作業３!G20)</f>
        <v/>
      </c>
      <c r="BJ124" s="1458"/>
      <c r="BK124" s="1458"/>
      <c r="BL124" s="1458"/>
      <c r="BM124" s="1458"/>
      <c r="BN124" s="1458"/>
      <c r="BO124" s="1458"/>
      <c r="BP124" s="1458"/>
      <c r="BQ124" s="1458"/>
      <c r="BR124" s="1458"/>
      <c r="BS124" s="1458"/>
      <c r="BT124" s="1458"/>
      <c r="BU124" s="1458"/>
      <c r="BV124" s="1458"/>
      <c r="BW124" s="1458"/>
      <c r="BX124" s="1458"/>
      <c r="BY124" s="1458"/>
      <c r="BZ124" s="1458"/>
      <c r="CA124" s="901"/>
      <c r="CB124" s="901"/>
      <c r="CC124" s="901"/>
      <c r="CD124" s="901"/>
      <c r="CE124" s="901"/>
      <c r="CF124" s="901"/>
      <c r="CG124" s="901"/>
      <c r="CH124" s="901"/>
      <c r="CI124" s="901"/>
      <c r="CJ124" s="901"/>
      <c r="CK124" s="901"/>
      <c r="CL124" s="901"/>
      <c r="CM124" s="901"/>
      <c r="CN124" s="901"/>
      <c r="CO124" s="901"/>
      <c r="CP124" s="901"/>
      <c r="CQ124" s="901"/>
      <c r="CR124" s="903"/>
    </row>
    <row r="125" spans="5:101" ht="30.95" customHeight="1">
      <c r="E125" s="762"/>
      <c r="F125" s="763"/>
      <c r="G125" s="764"/>
      <c r="H125" s="767" t="s">
        <v>33</v>
      </c>
      <c r="I125" s="768"/>
      <c r="J125" s="768"/>
      <c r="K125" s="972" t="s">
        <v>110</v>
      </c>
      <c r="L125" s="972"/>
      <c r="M125" s="972"/>
      <c r="N125" s="972"/>
      <c r="O125" s="972"/>
      <c r="P125" s="972"/>
      <c r="Q125" s="972"/>
      <c r="R125" s="972"/>
      <c r="S125" s="972"/>
      <c r="T125" s="972"/>
      <c r="U125" s="972"/>
      <c r="V125" s="972"/>
      <c r="W125" s="972"/>
      <c r="X125" s="973"/>
      <c r="Y125" s="1459" t="str">
        <f t="shared" ref="Y125:Y128" si="0">BI125</f>
        <v/>
      </c>
      <c r="Z125" s="1459"/>
      <c r="AA125" s="1459"/>
      <c r="AB125" s="1459"/>
      <c r="AC125" s="1459"/>
      <c r="AD125" s="1459"/>
      <c r="AE125" s="1459"/>
      <c r="AF125" s="1459"/>
      <c r="AG125" s="1459"/>
      <c r="AH125" s="1459"/>
      <c r="AI125" s="1459"/>
      <c r="AJ125" s="1459"/>
      <c r="AK125" s="1459"/>
      <c r="AL125" s="1459"/>
      <c r="AM125" s="1459"/>
      <c r="AN125" s="1459"/>
      <c r="AO125" s="1459"/>
      <c r="AP125" s="1459"/>
      <c r="AQ125" s="1460"/>
      <c r="AR125" s="1460"/>
      <c r="AS125" s="1460"/>
      <c r="AT125" s="1460"/>
      <c r="AU125" s="1460"/>
      <c r="AV125" s="1460"/>
      <c r="AW125" s="1460"/>
      <c r="AX125" s="1460"/>
      <c r="AY125" s="1460"/>
      <c r="AZ125" s="1460"/>
      <c r="BA125" s="1460"/>
      <c r="BB125" s="1460"/>
      <c r="BC125" s="1460"/>
      <c r="BD125" s="1460"/>
      <c r="BE125" s="1460"/>
      <c r="BF125" s="1460"/>
      <c r="BG125" s="1460"/>
      <c r="BH125" s="1460"/>
      <c r="BI125" s="1459" t="str">
        <f>IF(作業３!G21=0,"",作業３!G21)</f>
        <v/>
      </c>
      <c r="BJ125" s="1459"/>
      <c r="BK125" s="1459"/>
      <c r="BL125" s="1459"/>
      <c r="BM125" s="1459"/>
      <c r="BN125" s="1459"/>
      <c r="BO125" s="1459"/>
      <c r="BP125" s="1459"/>
      <c r="BQ125" s="1459"/>
      <c r="BR125" s="1459"/>
      <c r="BS125" s="1459"/>
      <c r="BT125" s="1459"/>
      <c r="BU125" s="1459"/>
      <c r="BV125" s="1459"/>
      <c r="BW125" s="1459"/>
      <c r="BX125" s="1459"/>
      <c r="BY125" s="1459"/>
      <c r="BZ125" s="1459"/>
      <c r="CA125" s="852"/>
      <c r="CB125" s="852"/>
      <c r="CC125" s="852"/>
      <c r="CD125" s="852"/>
      <c r="CE125" s="852"/>
      <c r="CF125" s="852"/>
      <c r="CG125" s="852"/>
      <c r="CH125" s="852"/>
      <c r="CI125" s="852"/>
      <c r="CJ125" s="852"/>
      <c r="CK125" s="852"/>
      <c r="CL125" s="852"/>
      <c r="CM125" s="852"/>
      <c r="CN125" s="852"/>
      <c r="CO125" s="852"/>
      <c r="CP125" s="852"/>
      <c r="CQ125" s="852"/>
      <c r="CR125" s="854"/>
    </row>
    <row r="126" spans="5:101" ht="30.95" customHeight="1">
      <c r="E126" s="762"/>
      <c r="F126" s="763"/>
      <c r="G126" s="764"/>
      <c r="H126" s="767" t="s">
        <v>34</v>
      </c>
      <c r="I126" s="768"/>
      <c r="J126" s="768"/>
      <c r="K126" s="972" t="s">
        <v>111</v>
      </c>
      <c r="L126" s="972"/>
      <c r="M126" s="972"/>
      <c r="N126" s="972"/>
      <c r="O126" s="972"/>
      <c r="P126" s="972"/>
      <c r="Q126" s="972"/>
      <c r="R126" s="972"/>
      <c r="S126" s="972"/>
      <c r="T126" s="972"/>
      <c r="U126" s="972"/>
      <c r="V126" s="972"/>
      <c r="W126" s="972"/>
      <c r="X126" s="973"/>
      <c r="Y126" s="1459" t="str">
        <f>BI126</f>
        <v/>
      </c>
      <c r="Z126" s="1459"/>
      <c r="AA126" s="1459"/>
      <c r="AB126" s="1459"/>
      <c r="AC126" s="1459"/>
      <c r="AD126" s="1459"/>
      <c r="AE126" s="1459"/>
      <c r="AF126" s="1459"/>
      <c r="AG126" s="1459"/>
      <c r="AH126" s="1459"/>
      <c r="AI126" s="1459"/>
      <c r="AJ126" s="1459"/>
      <c r="AK126" s="1459"/>
      <c r="AL126" s="1459"/>
      <c r="AM126" s="1459"/>
      <c r="AN126" s="1459"/>
      <c r="AO126" s="1459"/>
      <c r="AP126" s="1459"/>
      <c r="AQ126" s="1460"/>
      <c r="AR126" s="1460"/>
      <c r="AS126" s="1460"/>
      <c r="AT126" s="1460"/>
      <c r="AU126" s="1460"/>
      <c r="AV126" s="1460"/>
      <c r="AW126" s="1460"/>
      <c r="AX126" s="1460"/>
      <c r="AY126" s="1460"/>
      <c r="AZ126" s="1460"/>
      <c r="BA126" s="1460"/>
      <c r="BB126" s="1460"/>
      <c r="BC126" s="1460"/>
      <c r="BD126" s="1460"/>
      <c r="BE126" s="1460"/>
      <c r="BF126" s="1460"/>
      <c r="BG126" s="1460"/>
      <c r="BH126" s="1460"/>
      <c r="BI126" s="1459" t="str">
        <f>IF(作業３!G22=0,"",作業３!G22)</f>
        <v/>
      </c>
      <c r="BJ126" s="1459"/>
      <c r="BK126" s="1459"/>
      <c r="BL126" s="1459"/>
      <c r="BM126" s="1459"/>
      <c r="BN126" s="1459"/>
      <c r="BO126" s="1459"/>
      <c r="BP126" s="1459"/>
      <c r="BQ126" s="1459"/>
      <c r="BR126" s="1459"/>
      <c r="BS126" s="1459"/>
      <c r="BT126" s="1459"/>
      <c r="BU126" s="1459"/>
      <c r="BV126" s="1459"/>
      <c r="BW126" s="1459"/>
      <c r="BX126" s="1459"/>
      <c r="BY126" s="1459"/>
      <c r="BZ126" s="1459"/>
      <c r="CA126" s="852"/>
      <c r="CB126" s="852"/>
      <c r="CC126" s="852"/>
      <c r="CD126" s="852"/>
      <c r="CE126" s="852"/>
      <c r="CF126" s="852"/>
      <c r="CG126" s="852"/>
      <c r="CH126" s="852"/>
      <c r="CI126" s="852"/>
      <c r="CJ126" s="852"/>
      <c r="CK126" s="852"/>
      <c r="CL126" s="852"/>
      <c r="CM126" s="852"/>
      <c r="CN126" s="852"/>
      <c r="CO126" s="852"/>
      <c r="CP126" s="852"/>
      <c r="CQ126" s="852"/>
      <c r="CR126" s="854"/>
    </row>
    <row r="127" spans="5:101" ht="30.95" customHeight="1">
      <c r="E127" s="762"/>
      <c r="F127" s="763"/>
      <c r="G127" s="764"/>
      <c r="H127" s="767" t="s">
        <v>48</v>
      </c>
      <c r="I127" s="768"/>
      <c r="J127" s="768"/>
      <c r="K127" s="972" t="s">
        <v>112</v>
      </c>
      <c r="L127" s="972"/>
      <c r="M127" s="972"/>
      <c r="N127" s="972"/>
      <c r="O127" s="972"/>
      <c r="P127" s="972"/>
      <c r="Q127" s="972"/>
      <c r="R127" s="972"/>
      <c r="S127" s="972"/>
      <c r="T127" s="972"/>
      <c r="U127" s="972"/>
      <c r="V127" s="972"/>
      <c r="W127" s="972"/>
      <c r="X127" s="973"/>
      <c r="Y127" s="1459" t="str">
        <f t="shared" si="0"/>
        <v/>
      </c>
      <c r="Z127" s="1459"/>
      <c r="AA127" s="1459"/>
      <c r="AB127" s="1459"/>
      <c r="AC127" s="1459"/>
      <c r="AD127" s="1459"/>
      <c r="AE127" s="1459"/>
      <c r="AF127" s="1459"/>
      <c r="AG127" s="1459"/>
      <c r="AH127" s="1459"/>
      <c r="AI127" s="1459"/>
      <c r="AJ127" s="1459"/>
      <c r="AK127" s="1459"/>
      <c r="AL127" s="1459"/>
      <c r="AM127" s="1459"/>
      <c r="AN127" s="1459"/>
      <c r="AO127" s="1459"/>
      <c r="AP127" s="1459"/>
      <c r="AQ127" s="1460"/>
      <c r="AR127" s="1460"/>
      <c r="AS127" s="1460"/>
      <c r="AT127" s="1460"/>
      <c r="AU127" s="1460"/>
      <c r="AV127" s="1460"/>
      <c r="AW127" s="1460"/>
      <c r="AX127" s="1460"/>
      <c r="AY127" s="1460"/>
      <c r="AZ127" s="1460"/>
      <c r="BA127" s="1460"/>
      <c r="BB127" s="1460"/>
      <c r="BC127" s="1460"/>
      <c r="BD127" s="1460"/>
      <c r="BE127" s="1460"/>
      <c r="BF127" s="1460"/>
      <c r="BG127" s="1460"/>
      <c r="BH127" s="1460"/>
      <c r="BI127" s="1459" t="str">
        <f>IF(作業２!F53=1,IF(作業３!G23=0,"",作業３!G23),"")</f>
        <v/>
      </c>
      <c r="BJ127" s="1459"/>
      <c r="BK127" s="1459"/>
      <c r="BL127" s="1459"/>
      <c r="BM127" s="1459"/>
      <c r="BN127" s="1459"/>
      <c r="BO127" s="1459"/>
      <c r="BP127" s="1459"/>
      <c r="BQ127" s="1459"/>
      <c r="BR127" s="1459"/>
      <c r="BS127" s="1459"/>
      <c r="BT127" s="1459"/>
      <c r="BU127" s="1459"/>
      <c r="BV127" s="1459"/>
      <c r="BW127" s="1459"/>
      <c r="BX127" s="1459"/>
      <c r="BY127" s="1459"/>
      <c r="BZ127" s="1459"/>
      <c r="CA127" s="852"/>
      <c r="CB127" s="852"/>
      <c r="CC127" s="852"/>
      <c r="CD127" s="852"/>
      <c r="CE127" s="852"/>
      <c r="CF127" s="852"/>
      <c r="CG127" s="852"/>
      <c r="CH127" s="852"/>
      <c r="CI127" s="852"/>
      <c r="CJ127" s="852"/>
      <c r="CK127" s="852"/>
      <c r="CL127" s="852"/>
      <c r="CM127" s="852"/>
      <c r="CN127" s="852"/>
      <c r="CO127" s="852"/>
      <c r="CP127" s="852"/>
      <c r="CQ127" s="852"/>
      <c r="CR127" s="854"/>
    </row>
    <row r="128" spans="5:101" ht="30.95" customHeight="1">
      <c r="E128" s="762"/>
      <c r="F128" s="763"/>
      <c r="G128" s="764"/>
      <c r="H128" s="767" t="s">
        <v>58</v>
      </c>
      <c r="I128" s="768"/>
      <c r="J128" s="768"/>
      <c r="K128" s="972" t="s">
        <v>113</v>
      </c>
      <c r="L128" s="972"/>
      <c r="M128" s="972"/>
      <c r="N128" s="972"/>
      <c r="O128" s="972"/>
      <c r="P128" s="972"/>
      <c r="Q128" s="972"/>
      <c r="R128" s="972"/>
      <c r="S128" s="972"/>
      <c r="T128" s="972"/>
      <c r="U128" s="972"/>
      <c r="V128" s="972"/>
      <c r="W128" s="972"/>
      <c r="X128" s="973"/>
      <c r="Y128" s="1459" t="str">
        <f t="shared" si="0"/>
        <v/>
      </c>
      <c r="Z128" s="1459"/>
      <c r="AA128" s="1459"/>
      <c r="AB128" s="1459"/>
      <c r="AC128" s="1459"/>
      <c r="AD128" s="1459"/>
      <c r="AE128" s="1459"/>
      <c r="AF128" s="1459"/>
      <c r="AG128" s="1459"/>
      <c r="AH128" s="1459"/>
      <c r="AI128" s="1459"/>
      <c r="AJ128" s="1459"/>
      <c r="AK128" s="1459"/>
      <c r="AL128" s="1459"/>
      <c r="AM128" s="1459"/>
      <c r="AN128" s="1459"/>
      <c r="AO128" s="1459"/>
      <c r="AP128" s="1459"/>
      <c r="AQ128" s="1460"/>
      <c r="AR128" s="1460"/>
      <c r="AS128" s="1460"/>
      <c r="AT128" s="1460"/>
      <c r="AU128" s="1460"/>
      <c r="AV128" s="1460"/>
      <c r="AW128" s="1460"/>
      <c r="AX128" s="1460"/>
      <c r="AY128" s="1460"/>
      <c r="AZ128" s="1460"/>
      <c r="BA128" s="1460"/>
      <c r="BB128" s="1460"/>
      <c r="BC128" s="1460"/>
      <c r="BD128" s="1460"/>
      <c r="BE128" s="1460"/>
      <c r="BF128" s="1460"/>
      <c r="BG128" s="1460"/>
      <c r="BH128" s="1460"/>
      <c r="BI128" s="1459" t="str">
        <f>IF(作業２!F53=1,IF(作業３!G24=0,"",作業３!G24),"")</f>
        <v/>
      </c>
      <c r="BJ128" s="1459"/>
      <c r="BK128" s="1459"/>
      <c r="BL128" s="1459"/>
      <c r="BM128" s="1459"/>
      <c r="BN128" s="1459"/>
      <c r="BO128" s="1459"/>
      <c r="BP128" s="1459"/>
      <c r="BQ128" s="1459"/>
      <c r="BR128" s="1459"/>
      <c r="BS128" s="1459"/>
      <c r="BT128" s="1459"/>
      <c r="BU128" s="1459"/>
      <c r="BV128" s="1459"/>
      <c r="BW128" s="1459"/>
      <c r="BX128" s="1459"/>
      <c r="BY128" s="1459"/>
      <c r="BZ128" s="1459"/>
      <c r="CA128" s="852"/>
      <c r="CB128" s="852"/>
      <c r="CC128" s="852"/>
      <c r="CD128" s="852"/>
      <c r="CE128" s="852"/>
      <c r="CF128" s="852"/>
      <c r="CG128" s="852"/>
      <c r="CH128" s="852"/>
      <c r="CI128" s="852"/>
      <c r="CJ128" s="852"/>
      <c r="CK128" s="852"/>
      <c r="CL128" s="852"/>
      <c r="CM128" s="852"/>
      <c r="CN128" s="852"/>
      <c r="CO128" s="852"/>
      <c r="CP128" s="852"/>
      <c r="CQ128" s="852"/>
      <c r="CR128" s="854"/>
    </row>
    <row r="129" spans="5:101" ht="30.95" customHeight="1" thickBot="1">
      <c r="E129" s="759"/>
      <c r="F129" s="760"/>
      <c r="G129" s="761"/>
      <c r="H129" s="769" t="s">
        <v>59</v>
      </c>
      <c r="I129" s="770"/>
      <c r="J129" s="770"/>
      <c r="K129" s="970" t="s">
        <v>114</v>
      </c>
      <c r="L129" s="970"/>
      <c r="M129" s="970"/>
      <c r="N129" s="970"/>
      <c r="O129" s="970"/>
      <c r="P129" s="970"/>
      <c r="Q129" s="970"/>
      <c r="R129" s="970"/>
      <c r="S129" s="970"/>
      <c r="T129" s="970"/>
      <c r="U129" s="970"/>
      <c r="V129" s="970"/>
      <c r="W129" s="970"/>
      <c r="X129" s="971"/>
      <c r="Y129" s="1456" t="str">
        <f>BI129</f>
        <v/>
      </c>
      <c r="Z129" s="1456"/>
      <c r="AA129" s="1456"/>
      <c r="AB129" s="1456"/>
      <c r="AC129" s="1456"/>
      <c r="AD129" s="1456"/>
      <c r="AE129" s="1456"/>
      <c r="AF129" s="1456"/>
      <c r="AG129" s="1456"/>
      <c r="AH129" s="1456"/>
      <c r="AI129" s="1456"/>
      <c r="AJ129" s="1456"/>
      <c r="AK129" s="1456"/>
      <c r="AL129" s="1456"/>
      <c r="AM129" s="1456"/>
      <c r="AN129" s="1456"/>
      <c r="AO129" s="1456"/>
      <c r="AP129" s="1456"/>
      <c r="AQ129" s="1457"/>
      <c r="AR129" s="1457"/>
      <c r="AS129" s="1457"/>
      <c r="AT129" s="1457"/>
      <c r="AU129" s="1457"/>
      <c r="AV129" s="1457"/>
      <c r="AW129" s="1457"/>
      <c r="AX129" s="1457"/>
      <c r="AY129" s="1457"/>
      <c r="AZ129" s="1457"/>
      <c r="BA129" s="1457"/>
      <c r="BB129" s="1457"/>
      <c r="BC129" s="1457"/>
      <c r="BD129" s="1457"/>
      <c r="BE129" s="1457"/>
      <c r="BF129" s="1457"/>
      <c r="BG129" s="1457"/>
      <c r="BH129" s="1457"/>
      <c r="BI129" s="1456" t="str">
        <f>IF(作業３!G25=0,"",作業３!G25)</f>
        <v/>
      </c>
      <c r="BJ129" s="1456"/>
      <c r="BK129" s="1456"/>
      <c r="BL129" s="1456"/>
      <c r="BM129" s="1456"/>
      <c r="BN129" s="1456"/>
      <c r="BO129" s="1456"/>
      <c r="BP129" s="1456"/>
      <c r="BQ129" s="1456"/>
      <c r="BR129" s="1456"/>
      <c r="BS129" s="1456"/>
      <c r="BT129" s="1456"/>
      <c r="BU129" s="1456"/>
      <c r="BV129" s="1456"/>
      <c r="BW129" s="1456"/>
      <c r="BX129" s="1456"/>
      <c r="BY129" s="1456"/>
      <c r="BZ129" s="1456"/>
      <c r="CA129" s="859"/>
      <c r="CB129" s="859"/>
      <c r="CC129" s="859"/>
      <c r="CD129" s="859"/>
      <c r="CE129" s="859"/>
      <c r="CF129" s="859"/>
      <c r="CG129" s="859"/>
      <c r="CH129" s="859"/>
      <c r="CI129" s="859"/>
      <c r="CJ129" s="859"/>
      <c r="CK129" s="859"/>
      <c r="CL129" s="859"/>
      <c r="CM129" s="859"/>
      <c r="CN129" s="859"/>
      <c r="CO129" s="859"/>
      <c r="CP129" s="859"/>
      <c r="CQ129" s="859"/>
      <c r="CR129" s="861"/>
    </row>
    <row r="130" spans="5:101" ht="30.95" customHeight="1">
      <c r="E130" s="677" t="s">
        <v>115</v>
      </c>
      <c r="F130" s="678"/>
      <c r="G130" s="678"/>
      <c r="H130" s="678"/>
      <c r="I130" s="678"/>
      <c r="J130" s="678"/>
      <c r="K130" s="678"/>
      <c r="L130" s="678"/>
      <c r="M130" s="678"/>
      <c r="N130" s="678"/>
      <c r="O130" s="678"/>
      <c r="P130" s="678"/>
      <c r="Q130" s="678"/>
      <c r="R130" s="678"/>
      <c r="S130" s="678"/>
      <c r="T130" s="678"/>
      <c r="U130" s="678"/>
      <c r="V130" s="678"/>
      <c r="W130" s="678"/>
      <c r="X130" s="679"/>
      <c r="Y130" s="800" t="str">
        <f>IF(CT130=TRUE,"",SUM(Y131:Y132))</f>
        <v/>
      </c>
      <c r="Z130" s="800"/>
      <c r="AA130" s="800"/>
      <c r="AB130" s="800"/>
      <c r="AC130" s="800"/>
      <c r="AD130" s="800"/>
      <c r="AE130" s="800"/>
      <c r="AF130" s="800"/>
      <c r="AG130" s="800"/>
      <c r="AH130" s="800"/>
      <c r="AI130" s="800"/>
      <c r="AJ130" s="800"/>
      <c r="AK130" s="800"/>
      <c r="AL130" s="800"/>
      <c r="AM130" s="800"/>
      <c r="AN130" s="800"/>
      <c r="AO130" s="800"/>
      <c r="AP130" s="800"/>
      <c r="AQ130" s="799" t="str">
        <f>IF(CU130=TRUE,"",SUM(AQ131:AQ132))</f>
        <v/>
      </c>
      <c r="AR130" s="799"/>
      <c r="AS130" s="799"/>
      <c r="AT130" s="799"/>
      <c r="AU130" s="799"/>
      <c r="AV130" s="799"/>
      <c r="AW130" s="799"/>
      <c r="AX130" s="799"/>
      <c r="AY130" s="799"/>
      <c r="AZ130" s="799"/>
      <c r="BA130" s="799"/>
      <c r="BB130" s="799"/>
      <c r="BC130" s="799"/>
      <c r="BD130" s="799"/>
      <c r="BE130" s="799"/>
      <c r="BF130" s="799"/>
      <c r="BG130" s="799"/>
      <c r="BH130" s="799"/>
      <c r="BI130" s="800" t="str">
        <f>IF(CV130=TRUE,"",SUM(BI131:BI132))</f>
        <v/>
      </c>
      <c r="BJ130" s="800"/>
      <c r="BK130" s="800"/>
      <c r="BL130" s="800"/>
      <c r="BM130" s="800"/>
      <c r="BN130" s="800"/>
      <c r="BO130" s="800"/>
      <c r="BP130" s="800"/>
      <c r="BQ130" s="800"/>
      <c r="BR130" s="800"/>
      <c r="BS130" s="800"/>
      <c r="BT130" s="800"/>
      <c r="BU130" s="800"/>
      <c r="BV130" s="800"/>
      <c r="BW130" s="800"/>
      <c r="BX130" s="800"/>
      <c r="BY130" s="800"/>
      <c r="BZ130" s="800"/>
      <c r="CA130" s="819" t="str">
        <f>IF(CW130=TRUE,"",SUM(CA131:CA132))</f>
        <v/>
      </c>
      <c r="CB130" s="819"/>
      <c r="CC130" s="819"/>
      <c r="CD130" s="819"/>
      <c r="CE130" s="819"/>
      <c r="CF130" s="819"/>
      <c r="CG130" s="819"/>
      <c r="CH130" s="819"/>
      <c r="CI130" s="819"/>
      <c r="CJ130" s="819"/>
      <c r="CK130" s="819"/>
      <c r="CL130" s="819"/>
      <c r="CM130" s="819"/>
      <c r="CN130" s="819"/>
      <c r="CO130" s="819"/>
      <c r="CP130" s="819"/>
      <c r="CQ130" s="819"/>
      <c r="CR130" s="820"/>
      <c r="CS130">
        <f>IF(BI130="",0,BI130)</f>
        <v>0</v>
      </c>
      <c r="CT130" t="b">
        <f>AND(Y131="",Y132="")</f>
        <v>1</v>
      </c>
      <c r="CU130" t="b">
        <f>AND(AQ131="",AQ132="")</f>
        <v>1</v>
      </c>
      <c r="CV130" t="b">
        <f>AND(BI131="",BI132="")</f>
        <v>1</v>
      </c>
      <c r="CW130" t="b">
        <f>AND(CA131="",CA132="")</f>
        <v>1</v>
      </c>
    </row>
    <row r="131" spans="5:101" ht="30.95" customHeight="1">
      <c r="E131" s="756" t="s">
        <v>133</v>
      </c>
      <c r="F131" s="757"/>
      <c r="G131" s="758"/>
      <c r="H131" s="765" t="s">
        <v>108</v>
      </c>
      <c r="I131" s="766"/>
      <c r="J131" s="766"/>
      <c r="K131" s="966" t="s">
        <v>116</v>
      </c>
      <c r="L131" s="966"/>
      <c r="M131" s="966"/>
      <c r="N131" s="966"/>
      <c r="O131" s="966"/>
      <c r="P131" s="966"/>
      <c r="Q131" s="966"/>
      <c r="R131" s="966"/>
      <c r="S131" s="966"/>
      <c r="T131" s="966"/>
      <c r="U131" s="966"/>
      <c r="V131" s="966"/>
      <c r="W131" s="966"/>
      <c r="X131" s="967"/>
      <c r="Y131" s="1459" t="str">
        <f t="shared" ref="Y131:Y132" si="1">BI131</f>
        <v/>
      </c>
      <c r="Z131" s="1459"/>
      <c r="AA131" s="1459"/>
      <c r="AB131" s="1459"/>
      <c r="AC131" s="1459"/>
      <c r="AD131" s="1459"/>
      <c r="AE131" s="1459"/>
      <c r="AF131" s="1459"/>
      <c r="AG131" s="1459"/>
      <c r="AH131" s="1459"/>
      <c r="AI131" s="1459"/>
      <c r="AJ131" s="1459"/>
      <c r="AK131" s="1459"/>
      <c r="AL131" s="1459"/>
      <c r="AM131" s="1459"/>
      <c r="AN131" s="1459"/>
      <c r="AO131" s="1459"/>
      <c r="AP131" s="1459"/>
      <c r="AQ131" s="1461"/>
      <c r="AR131" s="1461"/>
      <c r="AS131" s="1461"/>
      <c r="AT131" s="1461"/>
      <c r="AU131" s="1461"/>
      <c r="AV131" s="1461"/>
      <c r="AW131" s="1461"/>
      <c r="AX131" s="1461"/>
      <c r="AY131" s="1461"/>
      <c r="AZ131" s="1461"/>
      <c r="BA131" s="1461"/>
      <c r="BB131" s="1461"/>
      <c r="BC131" s="1461"/>
      <c r="BD131" s="1461"/>
      <c r="BE131" s="1461"/>
      <c r="BF131" s="1461"/>
      <c r="BG131" s="1461"/>
      <c r="BH131" s="1461"/>
      <c r="BI131" s="1458" t="str">
        <f>IF(作業３!G27=0,"",作業３!G27)</f>
        <v/>
      </c>
      <c r="BJ131" s="1458"/>
      <c r="BK131" s="1458"/>
      <c r="BL131" s="1458"/>
      <c r="BM131" s="1458"/>
      <c r="BN131" s="1458"/>
      <c r="BO131" s="1458"/>
      <c r="BP131" s="1458"/>
      <c r="BQ131" s="1458"/>
      <c r="BR131" s="1458"/>
      <c r="BS131" s="1458"/>
      <c r="BT131" s="1458"/>
      <c r="BU131" s="1458"/>
      <c r="BV131" s="1458"/>
      <c r="BW131" s="1458"/>
      <c r="BX131" s="1458"/>
      <c r="BY131" s="1458"/>
      <c r="BZ131" s="1458"/>
      <c r="CA131" s="901"/>
      <c r="CB131" s="901"/>
      <c r="CC131" s="901"/>
      <c r="CD131" s="901"/>
      <c r="CE131" s="901"/>
      <c r="CF131" s="901"/>
      <c r="CG131" s="901"/>
      <c r="CH131" s="901"/>
      <c r="CI131" s="901"/>
      <c r="CJ131" s="901"/>
      <c r="CK131" s="901"/>
      <c r="CL131" s="901"/>
      <c r="CM131" s="901"/>
      <c r="CN131" s="901"/>
      <c r="CO131" s="901"/>
      <c r="CP131" s="901"/>
      <c r="CQ131" s="901"/>
      <c r="CR131" s="903"/>
    </row>
    <row r="132" spans="5:101" ht="30.95" customHeight="1" thickBot="1">
      <c r="E132" s="759"/>
      <c r="F132" s="760"/>
      <c r="G132" s="761"/>
      <c r="H132" s="769" t="s">
        <v>33</v>
      </c>
      <c r="I132" s="770"/>
      <c r="J132" s="770"/>
      <c r="K132" s="968" t="s">
        <v>117</v>
      </c>
      <c r="L132" s="968"/>
      <c r="M132" s="968"/>
      <c r="N132" s="968"/>
      <c r="O132" s="968"/>
      <c r="P132" s="968"/>
      <c r="Q132" s="968"/>
      <c r="R132" s="968"/>
      <c r="S132" s="968"/>
      <c r="T132" s="968"/>
      <c r="U132" s="968"/>
      <c r="V132" s="968"/>
      <c r="W132" s="968"/>
      <c r="X132" s="969"/>
      <c r="Y132" s="1459" t="str">
        <f t="shared" si="1"/>
        <v/>
      </c>
      <c r="Z132" s="1459"/>
      <c r="AA132" s="1459"/>
      <c r="AB132" s="1459"/>
      <c r="AC132" s="1459"/>
      <c r="AD132" s="1459"/>
      <c r="AE132" s="1459"/>
      <c r="AF132" s="1459"/>
      <c r="AG132" s="1459"/>
      <c r="AH132" s="1459"/>
      <c r="AI132" s="1459"/>
      <c r="AJ132" s="1459"/>
      <c r="AK132" s="1459"/>
      <c r="AL132" s="1459"/>
      <c r="AM132" s="1459"/>
      <c r="AN132" s="1459"/>
      <c r="AO132" s="1459"/>
      <c r="AP132" s="1459"/>
      <c r="AQ132" s="1457"/>
      <c r="AR132" s="1457"/>
      <c r="AS132" s="1457"/>
      <c r="AT132" s="1457"/>
      <c r="AU132" s="1457"/>
      <c r="AV132" s="1457"/>
      <c r="AW132" s="1457"/>
      <c r="AX132" s="1457"/>
      <c r="AY132" s="1457"/>
      <c r="AZ132" s="1457"/>
      <c r="BA132" s="1457"/>
      <c r="BB132" s="1457"/>
      <c r="BC132" s="1457"/>
      <c r="BD132" s="1457"/>
      <c r="BE132" s="1457"/>
      <c r="BF132" s="1457"/>
      <c r="BG132" s="1457"/>
      <c r="BH132" s="1457"/>
      <c r="BI132" s="1456" t="str">
        <f>IF(作業３!G28=0,"",作業３!G28)</f>
        <v/>
      </c>
      <c r="BJ132" s="1456"/>
      <c r="BK132" s="1456"/>
      <c r="BL132" s="1456"/>
      <c r="BM132" s="1456"/>
      <c r="BN132" s="1456"/>
      <c r="BO132" s="1456"/>
      <c r="BP132" s="1456"/>
      <c r="BQ132" s="1456"/>
      <c r="BR132" s="1456"/>
      <c r="BS132" s="1456"/>
      <c r="BT132" s="1456"/>
      <c r="BU132" s="1456"/>
      <c r="BV132" s="1456"/>
      <c r="BW132" s="1456"/>
      <c r="BX132" s="1456"/>
      <c r="BY132" s="1456"/>
      <c r="BZ132" s="1456"/>
      <c r="CA132" s="859"/>
      <c r="CB132" s="859"/>
      <c r="CC132" s="859"/>
      <c r="CD132" s="859"/>
      <c r="CE132" s="859"/>
      <c r="CF132" s="859"/>
      <c r="CG132" s="859"/>
      <c r="CH132" s="859"/>
      <c r="CI132" s="859"/>
      <c r="CJ132" s="859"/>
      <c r="CK132" s="859"/>
      <c r="CL132" s="859"/>
      <c r="CM132" s="859"/>
      <c r="CN132" s="859"/>
      <c r="CO132" s="859"/>
      <c r="CP132" s="859"/>
      <c r="CQ132" s="859"/>
      <c r="CR132" s="861"/>
    </row>
    <row r="133" spans="5:101" ht="30.95" customHeight="1" thickBot="1">
      <c r="E133" s="960" t="s">
        <v>118</v>
      </c>
      <c r="F133" s="961"/>
      <c r="G133" s="961"/>
      <c r="H133" s="961"/>
      <c r="I133" s="961"/>
      <c r="J133" s="961"/>
      <c r="K133" s="961"/>
      <c r="L133" s="961"/>
      <c r="M133" s="961"/>
      <c r="N133" s="961"/>
      <c r="O133" s="961"/>
      <c r="P133" s="961"/>
      <c r="Q133" s="961"/>
      <c r="R133" s="961"/>
      <c r="S133" s="961"/>
      <c r="T133" s="961"/>
      <c r="U133" s="961"/>
      <c r="V133" s="961"/>
      <c r="W133" s="961"/>
      <c r="X133" s="962"/>
      <c r="Y133" s="1462" t="str">
        <f>BI133</f>
        <v/>
      </c>
      <c r="Z133" s="1462"/>
      <c r="AA133" s="1462"/>
      <c r="AB133" s="1462"/>
      <c r="AC133" s="1462"/>
      <c r="AD133" s="1462"/>
      <c r="AE133" s="1462"/>
      <c r="AF133" s="1462"/>
      <c r="AG133" s="1462"/>
      <c r="AH133" s="1462"/>
      <c r="AI133" s="1462"/>
      <c r="AJ133" s="1462"/>
      <c r="AK133" s="1462"/>
      <c r="AL133" s="1462"/>
      <c r="AM133" s="1462"/>
      <c r="AN133" s="1462"/>
      <c r="AO133" s="1462"/>
      <c r="AP133" s="1462"/>
      <c r="AQ133" s="1463"/>
      <c r="AR133" s="1463"/>
      <c r="AS133" s="1463"/>
      <c r="AT133" s="1463"/>
      <c r="AU133" s="1463"/>
      <c r="AV133" s="1463"/>
      <c r="AW133" s="1463"/>
      <c r="AX133" s="1463"/>
      <c r="AY133" s="1463"/>
      <c r="AZ133" s="1463"/>
      <c r="BA133" s="1463"/>
      <c r="BB133" s="1463"/>
      <c r="BC133" s="1463"/>
      <c r="BD133" s="1463"/>
      <c r="BE133" s="1463"/>
      <c r="BF133" s="1463"/>
      <c r="BG133" s="1463"/>
      <c r="BH133" s="1463"/>
      <c r="BI133" s="1462" t="str">
        <f>IF(作業３!G29=0,"",作業３!G29)</f>
        <v/>
      </c>
      <c r="BJ133" s="1462"/>
      <c r="BK133" s="1462"/>
      <c r="BL133" s="1462"/>
      <c r="BM133" s="1462"/>
      <c r="BN133" s="1462"/>
      <c r="BO133" s="1462"/>
      <c r="BP133" s="1462"/>
      <c r="BQ133" s="1462"/>
      <c r="BR133" s="1462"/>
      <c r="BS133" s="1462"/>
      <c r="BT133" s="1462"/>
      <c r="BU133" s="1462"/>
      <c r="BV133" s="1462"/>
      <c r="BW133" s="1462"/>
      <c r="BX133" s="1462"/>
      <c r="BY133" s="1462"/>
      <c r="BZ133" s="1462"/>
      <c r="CA133" s="909"/>
      <c r="CB133" s="909"/>
      <c r="CC133" s="909"/>
      <c r="CD133" s="909"/>
      <c r="CE133" s="909"/>
      <c r="CF133" s="909"/>
      <c r="CG133" s="909"/>
      <c r="CH133" s="909"/>
      <c r="CI133" s="909"/>
      <c r="CJ133" s="909"/>
      <c r="CK133" s="909"/>
      <c r="CL133" s="909"/>
      <c r="CM133" s="909"/>
      <c r="CN133" s="909"/>
      <c r="CO133" s="909"/>
      <c r="CP133" s="909"/>
      <c r="CQ133" s="909"/>
      <c r="CR133" s="911"/>
      <c r="CS133">
        <f>IF(BI133="",0,BI133)</f>
        <v>0</v>
      </c>
    </row>
    <row r="134" spans="5:101" ht="30.95" customHeight="1">
      <c r="E134" s="963" t="s">
        <v>119</v>
      </c>
      <c r="F134" s="964"/>
      <c r="G134" s="964"/>
      <c r="H134" s="964"/>
      <c r="I134" s="964"/>
      <c r="J134" s="964"/>
      <c r="K134" s="964"/>
      <c r="L134" s="964"/>
      <c r="M134" s="964"/>
      <c r="N134" s="964"/>
      <c r="O134" s="964"/>
      <c r="P134" s="964"/>
      <c r="Q134" s="964"/>
      <c r="R134" s="964"/>
      <c r="S134" s="964"/>
      <c r="T134" s="964"/>
      <c r="U134" s="964"/>
      <c r="V134" s="964"/>
      <c r="W134" s="964"/>
      <c r="X134" s="965"/>
      <c r="Y134" s="800" t="str">
        <f>IF(CT134=TRUE,"",SUM(Y135,Y136,Y140))</f>
        <v/>
      </c>
      <c r="Z134" s="800"/>
      <c r="AA134" s="800"/>
      <c r="AB134" s="800"/>
      <c r="AC134" s="800"/>
      <c r="AD134" s="800"/>
      <c r="AE134" s="800"/>
      <c r="AF134" s="800"/>
      <c r="AG134" s="800"/>
      <c r="AH134" s="800"/>
      <c r="AI134" s="800"/>
      <c r="AJ134" s="800"/>
      <c r="AK134" s="800"/>
      <c r="AL134" s="800"/>
      <c r="AM134" s="800"/>
      <c r="AN134" s="800"/>
      <c r="AO134" s="800"/>
      <c r="AP134" s="800"/>
      <c r="AQ134" s="799" t="str">
        <f>IF(CU134=TRUE,"",SUM(AQ135,AQ136,AQ140))</f>
        <v/>
      </c>
      <c r="AR134" s="799"/>
      <c r="AS134" s="799"/>
      <c r="AT134" s="799"/>
      <c r="AU134" s="799"/>
      <c r="AV134" s="799"/>
      <c r="AW134" s="799"/>
      <c r="AX134" s="799"/>
      <c r="AY134" s="799"/>
      <c r="AZ134" s="799"/>
      <c r="BA134" s="799"/>
      <c r="BB134" s="799"/>
      <c r="BC134" s="799"/>
      <c r="BD134" s="799"/>
      <c r="BE134" s="799"/>
      <c r="BF134" s="799"/>
      <c r="BG134" s="799"/>
      <c r="BH134" s="799"/>
      <c r="BI134" s="800" t="str">
        <f>IF(CV134=TRUE,"",SUM(BI135,BI136,BI140))</f>
        <v/>
      </c>
      <c r="BJ134" s="800"/>
      <c r="BK134" s="800"/>
      <c r="BL134" s="800"/>
      <c r="BM134" s="800"/>
      <c r="BN134" s="800"/>
      <c r="BO134" s="800"/>
      <c r="BP134" s="800"/>
      <c r="BQ134" s="800"/>
      <c r="BR134" s="800"/>
      <c r="BS134" s="800"/>
      <c r="BT134" s="800"/>
      <c r="BU134" s="800"/>
      <c r="BV134" s="800"/>
      <c r="BW134" s="800"/>
      <c r="BX134" s="800"/>
      <c r="BY134" s="800"/>
      <c r="BZ134" s="800"/>
      <c r="CA134" s="819" t="str">
        <f>IF(CW134=TRUE,"",SUM(CA135,CA136,CA140))</f>
        <v/>
      </c>
      <c r="CB134" s="819"/>
      <c r="CC134" s="819"/>
      <c r="CD134" s="819"/>
      <c r="CE134" s="819"/>
      <c r="CF134" s="819"/>
      <c r="CG134" s="819"/>
      <c r="CH134" s="819"/>
      <c r="CI134" s="819"/>
      <c r="CJ134" s="819"/>
      <c r="CK134" s="819"/>
      <c r="CL134" s="819"/>
      <c r="CM134" s="819"/>
      <c r="CN134" s="819"/>
      <c r="CO134" s="819"/>
      <c r="CP134" s="819"/>
      <c r="CQ134" s="819"/>
      <c r="CR134" s="820"/>
      <c r="CS134">
        <f>IF(BI134="",0,BI134)</f>
        <v>0</v>
      </c>
      <c r="CT134" t="b">
        <f>AND(Y135="",Y136="",Y140="")</f>
        <v>1</v>
      </c>
      <c r="CU134" t="b">
        <f>AND(AQ135="",AQ136="",AQ140="")</f>
        <v>1</v>
      </c>
      <c r="CV134" t="b">
        <f>AND(BI135="",BI136="",BI140="")</f>
        <v>1</v>
      </c>
      <c r="CW134" t="b">
        <f>AND(CA135="",CA136="",CA140="")</f>
        <v>1</v>
      </c>
    </row>
    <row r="135" spans="5:101" ht="30.95" customHeight="1">
      <c r="E135" s="916" t="s">
        <v>133</v>
      </c>
      <c r="F135" s="763"/>
      <c r="G135" s="763"/>
      <c r="H135" s="765" t="s">
        <v>108</v>
      </c>
      <c r="I135" s="766"/>
      <c r="J135" s="766"/>
      <c r="K135" s="766" t="s">
        <v>120</v>
      </c>
      <c r="L135" s="766"/>
      <c r="M135" s="766"/>
      <c r="N135" s="766"/>
      <c r="O135" s="766"/>
      <c r="P135" s="766"/>
      <c r="Q135" s="766"/>
      <c r="R135" s="766"/>
      <c r="S135" s="766"/>
      <c r="T135" s="766"/>
      <c r="U135" s="766"/>
      <c r="V135" s="766"/>
      <c r="W135" s="766"/>
      <c r="X135" s="904"/>
      <c r="Y135" s="1469" t="str">
        <f>BI135</f>
        <v/>
      </c>
      <c r="Z135" s="1469"/>
      <c r="AA135" s="1469"/>
      <c r="AB135" s="1469"/>
      <c r="AC135" s="1469"/>
      <c r="AD135" s="1469"/>
      <c r="AE135" s="1469"/>
      <c r="AF135" s="1469"/>
      <c r="AG135" s="1469"/>
      <c r="AH135" s="1469"/>
      <c r="AI135" s="1469"/>
      <c r="AJ135" s="1469"/>
      <c r="AK135" s="1469"/>
      <c r="AL135" s="1469"/>
      <c r="AM135" s="1469"/>
      <c r="AN135" s="1469"/>
      <c r="AO135" s="1469"/>
      <c r="AP135" s="1469"/>
      <c r="AQ135" s="1470"/>
      <c r="AR135" s="1470"/>
      <c r="AS135" s="1470"/>
      <c r="AT135" s="1470"/>
      <c r="AU135" s="1470"/>
      <c r="AV135" s="1470"/>
      <c r="AW135" s="1470"/>
      <c r="AX135" s="1470"/>
      <c r="AY135" s="1470"/>
      <c r="AZ135" s="1470"/>
      <c r="BA135" s="1470"/>
      <c r="BB135" s="1470"/>
      <c r="BC135" s="1470"/>
      <c r="BD135" s="1470"/>
      <c r="BE135" s="1470"/>
      <c r="BF135" s="1470"/>
      <c r="BG135" s="1470"/>
      <c r="BH135" s="1470"/>
      <c r="BI135" s="1469" t="str">
        <f>IF(作業３!G31=0,"",作業３!G31)</f>
        <v/>
      </c>
      <c r="BJ135" s="1469"/>
      <c r="BK135" s="1469"/>
      <c r="BL135" s="1469"/>
      <c r="BM135" s="1469"/>
      <c r="BN135" s="1469"/>
      <c r="BO135" s="1469"/>
      <c r="BP135" s="1469"/>
      <c r="BQ135" s="1469"/>
      <c r="BR135" s="1469"/>
      <c r="BS135" s="1469"/>
      <c r="BT135" s="1469"/>
      <c r="BU135" s="1469"/>
      <c r="BV135" s="1469"/>
      <c r="BW135" s="1469"/>
      <c r="BX135" s="1469"/>
      <c r="BY135" s="1469"/>
      <c r="BZ135" s="1469"/>
      <c r="CA135" s="927"/>
      <c r="CB135" s="927"/>
      <c r="CC135" s="927"/>
      <c r="CD135" s="927"/>
      <c r="CE135" s="927"/>
      <c r="CF135" s="927"/>
      <c r="CG135" s="927"/>
      <c r="CH135" s="927"/>
      <c r="CI135" s="927"/>
      <c r="CJ135" s="927"/>
      <c r="CK135" s="927"/>
      <c r="CL135" s="927"/>
      <c r="CM135" s="927"/>
      <c r="CN135" s="927"/>
      <c r="CO135" s="927"/>
      <c r="CP135" s="927"/>
      <c r="CQ135" s="927"/>
      <c r="CR135" s="929"/>
      <c r="CS135">
        <f>IF(BI135="",0,BI135)</f>
        <v>0</v>
      </c>
    </row>
    <row r="136" spans="5:101" ht="30.95" customHeight="1">
      <c r="E136" s="762"/>
      <c r="F136" s="763"/>
      <c r="G136" s="763"/>
      <c r="H136" s="930" t="s">
        <v>33</v>
      </c>
      <c r="I136" s="931"/>
      <c r="J136" s="931"/>
      <c r="K136" s="932" t="s">
        <v>253</v>
      </c>
      <c r="L136" s="932"/>
      <c r="M136" s="932"/>
      <c r="N136" s="932"/>
      <c r="O136" s="932"/>
      <c r="P136" s="932"/>
      <c r="Q136" s="932"/>
      <c r="R136" s="932"/>
      <c r="S136" s="932"/>
      <c r="T136" s="932"/>
      <c r="U136" s="932"/>
      <c r="V136" s="932"/>
      <c r="W136" s="932"/>
      <c r="X136" s="933"/>
      <c r="Y136" s="1465" t="str">
        <f>IF(CT136=TRUE,"",SUM(Y137,Y138))</f>
        <v/>
      </c>
      <c r="Z136" s="1465"/>
      <c r="AA136" s="1465"/>
      <c r="AB136" s="1465"/>
      <c r="AC136" s="1465"/>
      <c r="AD136" s="1465"/>
      <c r="AE136" s="1465"/>
      <c r="AF136" s="1465"/>
      <c r="AG136" s="1465"/>
      <c r="AH136" s="1465"/>
      <c r="AI136" s="1465"/>
      <c r="AJ136" s="1465"/>
      <c r="AK136" s="1465"/>
      <c r="AL136" s="1465"/>
      <c r="AM136" s="1465"/>
      <c r="AN136" s="1465"/>
      <c r="AO136" s="1465"/>
      <c r="AP136" s="1465"/>
      <c r="AQ136" s="1460" t="str">
        <f>IF(CU136=TRUE,"",SUM(AQ137,AQ138))</f>
        <v/>
      </c>
      <c r="AR136" s="1460"/>
      <c r="AS136" s="1460"/>
      <c r="AT136" s="1460"/>
      <c r="AU136" s="1460"/>
      <c r="AV136" s="1460"/>
      <c r="AW136" s="1460"/>
      <c r="AX136" s="1460"/>
      <c r="AY136" s="1460"/>
      <c r="AZ136" s="1460"/>
      <c r="BA136" s="1460"/>
      <c r="BB136" s="1460"/>
      <c r="BC136" s="1460"/>
      <c r="BD136" s="1460"/>
      <c r="BE136" s="1460"/>
      <c r="BF136" s="1460"/>
      <c r="BG136" s="1460"/>
      <c r="BH136" s="1460"/>
      <c r="BI136" s="1465" t="str">
        <f>IF(CV136=TRUE,"",SUM(BI137,BI138))</f>
        <v/>
      </c>
      <c r="BJ136" s="1465"/>
      <c r="BK136" s="1465"/>
      <c r="BL136" s="1465"/>
      <c r="BM136" s="1465"/>
      <c r="BN136" s="1465"/>
      <c r="BO136" s="1465"/>
      <c r="BP136" s="1465"/>
      <c r="BQ136" s="1465"/>
      <c r="BR136" s="1465"/>
      <c r="BS136" s="1465"/>
      <c r="BT136" s="1465"/>
      <c r="BU136" s="1465"/>
      <c r="BV136" s="1465"/>
      <c r="BW136" s="1465"/>
      <c r="BX136" s="1465"/>
      <c r="BY136" s="1465"/>
      <c r="BZ136" s="1465"/>
      <c r="CA136" s="852" t="str">
        <f>IF(CW136=TRUE,"",SUM(CA137,CA138))</f>
        <v/>
      </c>
      <c r="CB136" s="852"/>
      <c r="CC136" s="852"/>
      <c r="CD136" s="852"/>
      <c r="CE136" s="852"/>
      <c r="CF136" s="852"/>
      <c r="CG136" s="852"/>
      <c r="CH136" s="852"/>
      <c r="CI136" s="852"/>
      <c r="CJ136" s="852"/>
      <c r="CK136" s="852"/>
      <c r="CL136" s="852"/>
      <c r="CM136" s="852"/>
      <c r="CN136" s="852"/>
      <c r="CO136" s="852"/>
      <c r="CP136" s="852"/>
      <c r="CQ136" s="852"/>
      <c r="CR136" s="854"/>
      <c r="CS136">
        <f>IF(BI136="",0,BI136)</f>
        <v>0</v>
      </c>
      <c r="CT136" t="b">
        <f>AND(Y137="",Y138="")</f>
        <v>1</v>
      </c>
      <c r="CU136" t="b">
        <f>AND(AQ137="",AQ138="")</f>
        <v>1</v>
      </c>
      <c r="CV136" t="b">
        <f>AND(BI137="",BI138="")</f>
        <v>1</v>
      </c>
      <c r="CW136" t="b">
        <f>AND(CA137="",CA138="")</f>
        <v>1</v>
      </c>
    </row>
    <row r="137" spans="5:101" ht="30.95" customHeight="1">
      <c r="E137" s="762"/>
      <c r="F137" s="763"/>
      <c r="G137" s="763"/>
      <c r="H137" s="917" t="s">
        <v>134</v>
      </c>
      <c r="I137" s="918"/>
      <c r="J137" s="919"/>
      <c r="K137" s="955" t="s">
        <v>149</v>
      </c>
      <c r="L137" s="955"/>
      <c r="M137" s="955"/>
      <c r="N137" s="955"/>
      <c r="O137" s="955"/>
      <c r="P137" s="955"/>
      <c r="Q137" s="955"/>
      <c r="R137" s="955"/>
      <c r="S137" s="955"/>
      <c r="T137" s="955"/>
      <c r="U137" s="955"/>
      <c r="V137" s="955"/>
      <c r="W137" s="955"/>
      <c r="X137" s="956"/>
      <c r="Y137" s="1464" t="str">
        <f>BI137</f>
        <v/>
      </c>
      <c r="Z137" s="1464"/>
      <c r="AA137" s="1464"/>
      <c r="AB137" s="1464"/>
      <c r="AC137" s="1464"/>
      <c r="AD137" s="1464"/>
      <c r="AE137" s="1464"/>
      <c r="AF137" s="1464"/>
      <c r="AG137" s="1464"/>
      <c r="AH137" s="1464"/>
      <c r="AI137" s="1464"/>
      <c r="AJ137" s="1464"/>
      <c r="AK137" s="1464"/>
      <c r="AL137" s="1464"/>
      <c r="AM137" s="1464"/>
      <c r="AN137" s="1464"/>
      <c r="AO137" s="1464"/>
      <c r="AP137" s="1464"/>
      <c r="AQ137" s="1468"/>
      <c r="AR137" s="1468"/>
      <c r="AS137" s="1468"/>
      <c r="AT137" s="1468"/>
      <c r="AU137" s="1468"/>
      <c r="AV137" s="1468"/>
      <c r="AW137" s="1468"/>
      <c r="AX137" s="1468"/>
      <c r="AY137" s="1468"/>
      <c r="AZ137" s="1468"/>
      <c r="BA137" s="1468"/>
      <c r="BB137" s="1468"/>
      <c r="BC137" s="1468"/>
      <c r="BD137" s="1468"/>
      <c r="BE137" s="1468"/>
      <c r="BF137" s="1468"/>
      <c r="BG137" s="1468"/>
      <c r="BH137" s="1468"/>
      <c r="BI137" s="1464" t="str">
        <f>IF(作業２!F53&gt;4,IF(作業３!G33=0,"",作業３!G33),"")</f>
        <v/>
      </c>
      <c r="BJ137" s="1464"/>
      <c r="BK137" s="1464"/>
      <c r="BL137" s="1464"/>
      <c r="BM137" s="1464"/>
      <c r="BN137" s="1464"/>
      <c r="BO137" s="1464"/>
      <c r="BP137" s="1464"/>
      <c r="BQ137" s="1464"/>
      <c r="BR137" s="1464"/>
      <c r="BS137" s="1464"/>
      <c r="BT137" s="1464"/>
      <c r="BU137" s="1464"/>
      <c r="BV137" s="1464"/>
      <c r="BW137" s="1464"/>
      <c r="BX137" s="1464"/>
      <c r="BY137" s="1464"/>
      <c r="BZ137" s="1464"/>
      <c r="CA137" s="949"/>
      <c r="CB137" s="949"/>
      <c r="CC137" s="949"/>
      <c r="CD137" s="949"/>
      <c r="CE137" s="949"/>
      <c r="CF137" s="949"/>
      <c r="CG137" s="949"/>
      <c r="CH137" s="949"/>
      <c r="CI137" s="949"/>
      <c r="CJ137" s="949"/>
      <c r="CK137" s="949"/>
      <c r="CL137" s="949"/>
      <c r="CM137" s="949"/>
      <c r="CN137" s="949"/>
      <c r="CO137" s="949"/>
      <c r="CP137" s="949"/>
      <c r="CQ137" s="949"/>
      <c r="CR137" s="951"/>
    </row>
    <row r="138" spans="5:101" ht="30.95" customHeight="1">
      <c r="E138" s="762"/>
      <c r="F138" s="763"/>
      <c r="G138" s="763"/>
      <c r="H138" s="920"/>
      <c r="I138" s="921"/>
      <c r="J138" s="922"/>
      <c r="K138" s="943" t="s">
        <v>255</v>
      </c>
      <c r="L138" s="955"/>
      <c r="M138" s="955"/>
      <c r="N138" s="955"/>
      <c r="O138" s="955"/>
      <c r="P138" s="955"/>
      <c r="Q138" s="955"/>
      <c r="R138" s="955"/>
      <c r="S138" s="955"/>
      <c r="T138" s="955"/>
      <c r="U138" s="955"/>
      <c r="V138" s="955"/>
      <c r="W138" s="955"/>
      <c r="X138" s="956"/>
      <c r="Y138" s="952" t="str">
        <f>BI138</f>
        <v/>
      </c>
      <c r="Z138" s="953"/>
      <c r="AA138" s="953"/>
      <c r="AB138" s="953"/>
      <c r="AC138" s="953"/>
      <c r="AD138" s="953"/>
      <c r="AE138" s="953"/>
      <c r="AF138" s="953"/>
      <c r="AG138" s="953"/>
      <c r="AH138" s="953"/>
      <c r="AI138" s="953"/>
      <c r="AJ138" s="953"/>
      <c r="AK138" s="953"/>
      <c r="AL138" s="953"/>
      <c r="AM138" s="953"/>
      <c r="AN138" s="953"/>
      <c r="AO138" s="953"/>
      <c r="AP138" s="954"/>
      <c r="AQ138" s="851"/>
      <c r="AR138" s="852"/>
      <c r="AS138" s="852"/>
      <c r="AT138" s="852"/>
      <c r="AU138" s="852"/>
      <c r="AV138" s="852"/>
      <c r="AW138" s="852"/>
      <c r="AX138" s="852"/>
      <c r="AY138" s="852"/>
      <c r="AZ138" s="852"/>
      <c r="BA138" s="852"/>
      <c r="BB138" s="852"/>
      <c r="BC138" s="852"/>
      <c r="BD138" s="852"/>
      <c r="BE138" s="852"/>
      <c r="BF138" s="852"/>
      <c r="BG138" s="852"/>
      <c r="BH138" s="853"/>
      <c r="BI138" s="952" t="str">
        <f>IF(作業３!G34=0,"",作業３!G34)</f>
        <v/>
      </c>
      <c r="BJ138" s="953"/>
      <c r="BK138" s="953"/>
      <c r="BL138" s="953"/>
      <c r="BM138" s="953"/>
      <c r="BN138" s="953"/>
      <c r="BO138" s="953"/>
      <c r="BP138" s="953"/>
      <c r="BQ138" s="953"/>
      <c r="BR138" s="953"/>
      <c r="BS138" s="953"/>
      <c r="BT138" s="953"/>
      <c r="BU138" s="953"/>
      <c r="BV138" s="953"/>
      <c r="BW138" s="953"/>
      <c r="BX138" s="953"/>
      <c r="BY138" s="953"/>
      <c r="BZ138" s="954"/>
      <c r="CA138" s="852"/>
      <c r="CB138" s="852"/>
      <c r="CC138" s="852"/>
      <c r="CD138" s="852"/>
      <c r="CE138" s="852"/>
      <c r="CF138" s="852"/>
      <c r="CG138" s="852"/>
      <c r="CH138" s="852"/>
      <c r="CI138" s="852"/>
      <c r="CJ138" s="852"/>
      <c r="CK138" s="852"/>
      <c r="CL138" s="852"/>
      <c r="CM138" s="852"/>
      <c r="CN138" s="852"/>
      <c r="CO138" s="852"/>
      <c r="CP138" s="852"/>
      <c r="CQ138" s="852"/>
      <c r="CR138" s="854"/>
      <c r="CS138">
        <f>IF(BI138="",0,BI138)</f>
        <v>0</v>
      </c>
    </row>
    <row r="139" spans="5:101" ht="30.95" customHeight="1">
      <c r="E139" s="762"/>
      <c r="F139" s="763"/>
      <c r="G139" s="763"/>
      <c r="H139" s="920"/>
      <c r="I139" s="921"/>
      <c r="J139" s="922"/>
      <c r="K139" s="72"/>
      <c r="L139" s="942" t="s">
        <v>131</v>
      </c>
      <c r="M139" s="943"/>
      <c r="N139" s="943"/>
      <c r="O139" s="943"/>
      <c r="P139" s="943"/>
      <c r="Q139" s="943"/>
      <c r="R139" s="943"/>
      <c r="S139" s="943"/>
      <c r="T139" s="943"/>
      <c r="U139" s="943"/>
      <c r="V139" s="943"/>
      <c r="W139" s="943"/>
      <c r="X139" s="944"/>
      <c r="Y139" s="194" t="s">
        <v>451</v>
      </c>
      <c r="Z139" s="195"/>
      <c r="AA139" s="195"/>
      <c r="AB139" s="195"/>
      <c r="AC139" s="195"/>
      <c r="AD139" s="195" t="str">
        <f>IF(AE139="","","(")</f>
        <v/>
      </c>
      <c r="AE139" s="830" t="str">
        <f>BO139</f>
        <v/>
      </c>
      <c r="AF139" s="830"/>
      <c r="AG139" s="830"/>
      <c r="AH139" s="830"/>
      <c r="AI139" s="830"/>
      <c r="AJ139" s="830"/>
      <c r="AK139" s="830"/>
      <c r="AL139" s="830"/>
      <c r="AM139" s="830"/>
      <c r="AN139" s="830"/>
      <c r="AO139" s="830"/>
      <c r="AP139" s="196" t="str">
        <f>IF(AE139="","",")")</f>
        <v/>
      </c>
      <c r="AQ139" s="1460"/>
      <c r="AR139" s="1460"/>
      <c r="AS139" s="1460"/>
      <c r="AT139" s="1460"/>
      <c r="AU139" s="1460"/>
      <c r="AV139" s="1460"/>
      <c r="AW139" s="1460"/>
      <c r="AX139" s="1460"/>
      <c r="AY139" s="1460"/>
      <c r="AZ139" s="1460"/>
      <c r="BA139" s="1460"/>
      <c r="BB139" s="1460"/>
      <c r="BC139" s="1460"/>
      <c r="BD139" s="1460"/>
      <c r="BE139" s="1460"/>
      <c r="BF139" s="1460"/>
      <c r="BG139" s="1460"/>
      <c r="BH139" s="1460"/>
      <c r="BI139" s="194" t="s">
        <v>451</v>
      </c>
      <c r="BJ139" s="195"/>
      <c r="BK139" s="195"/>
      <c r="BL139" s="195"/>
      <c r="BM139" s="195"/>
      <c r="BN139" s="195" t="str">
        <f>IF(BO139="","","(")</f>
        <v/>
      </c>
      <c r="BO139" s="830" t="str">
        <f>IF(作業３!G35=0,"",作業３!G35)</f>
        <v/>
      </c>
      <c r="BP139" s="830"/>
      <c r="BQ139" s="830"/>
      <c r="BR139" s="830"/>
      <c r="BS139" s="830"/>
      <c r="BT139" s="830"/>
      <c r="BU139" s="830"/>
      <c r="BV139" s="830"/>
      <c r="BW139" s="830"/>
      <c r="BX139" s="830"/>
      <c r="BY139" s="830"/>
      <c r="BZ139" s="196" t="str">
        <f>IF(BO139="","",")")</f>
        <v/>
      </c>
      <c r="CA139" s="852"/>
      <c r="CB139" s="852"/>
      <c r="CC139" s="852"/>
      <c r="CD139" s="852"/>
      <c r="CE139" s="852"/>
      <c r="CF139" s="852"/>
      <c r="CG139" s="852"/>
      <c r="CH139" s="852"/>
      <c r="CI139" s="852"/>
      <c r="CJ139" s="852"/>
      <c r="CK139" s="852"/>
      <c r="CL139" s="852"/>
      <c r="CM139" s="852"/>
      <c r="CN139" s="852"/>
      <c r="CO139" s="852"/>
      <c r="CP139" s="852"/>
      <c r="CQ139" s="852"/>
      <c r="CR139" s="854"/>
    </row>
    <row r="140" spans="5:101" ht="30.95" customHeight="1" thickBot="1">
      <c r="E140" s="759"/>
      <c r="F140" s="760"/>
      <c r="G140" s="760"/>
      <c r="H140" s="769" t="s">
        <v>34</v>
      </c>
      <c r="I140" s="770"/>
      <c r="J140" s="770"/>
      <c r="K140" s="770" t="s">
        <v>113</v>
      </c>
      <c r="L140" s="770"/>
      <c r="M140" s="770"/>
      <c r="N140" s="770"/>
      <c r="O140" s="770"/>
      <c r="P140" s="770"/>
      <c r="Q140" s="770"/>
      <c r="R140" s="770"/>
      <c r="S140" s="770"/>
      <c r="T140" s="770"/>
      <c r="U140" s="770"/>
      <c r="V140" s="770"/>
      <c r="W140" s="770"/>
      <c r="X140" s="891"/>
      <c r="Y140" s="1466" t="str">
        <f>BI140</f>
        <v/>
      </c>
      <c r="Z140" s="1466"/>
      <c r="AA140" s="1466"/>
      <c r="AB140" s="1466"/>
      <c r="AC140" s="1466"/>
      <c r="AD140" s="1466"/>
      <c r="AE140" s="1466"/>
      <c r="AF140" s="1466"/>
      <c r="AG140" s="1466"/>
      <c r="AH140" s="1466"/>
      <c r="AI140" s="1466"/>
      <c r="AJ140" s="1466"/>
      <c r="AK140" s="1466"/>
      <c r="AL140" s="1466"/>
      <c r="AM140" s="1466"/>
      <c r="AN140" s="1466"/>
      <c r="AO140" s="1466"/>
      <c r="AP140" s="1466"/>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1466" t="str">
        <f>IF(作業２!F53=1,IF(作業３!G36=0,"",作業３!G36),"")</f>
        <v/>
      </c>
      <c r="BJ140" s="1466"/>
      <c r="BK140" s="1466"/>
      <c r="BL140" s="1466"/>
      <c r="BM140" s="1466"/>
      <c r="BN140" s="1466"/>
      <c r="BO140" s="1466"/>
      <c r="BP140" s="1466"/>
      <c r="BQ140" s="1466"/>
      <c r="BR140" s="1466"/>
      <c r="BS140" s="1466"/>
      <c r="BT140" s="1466"/>
      <c r="BU140" s="1466"/>
      <c r="BV140" s="1466"/>
      <c r="BW140" s="1466"/>
      <c r="BX140" s="1466"/>
      <c r="BY140" s="1466"/>
      <c r="BZ140" s="1466"/>
      <c r="CA140" s="940"/>
      <c r="CB140" s="940"/>
      <c r="CC140" s="940"/>
      <c r="CD140" s="940"/>
      <c r="CE140" s="940"/>
      <c r="CF140" s="940"/>
      <c r="CG140" s="940"/>
      <c r="CH140" s="940"/>
      <c r="CI140" s="940"/>
      <c r="CJ140" s="940"/>
      <c r="CK140" s="940"/>
      <c r="CL140" s="940"/>
      <c r="CM140" s="940"/>
      <c r="CN140" s="940"/>
      <c r="CO140" s="940"/>
      <c r="CP140" s="940"/>
      <c r="CQ140" s="940"/>
      <c r="CR140" s="941"/>
      <c r="CS140">
        <f t="shared" ref="CS140:CS151" si="2">IF(BI140="",0,BI140)</f>
        <v>0</v>
      </c>
    </row>
    <row r="141" spans="5:101" ht="30.95" customHeight="1" thickBot="1">
      <c r="E141" s="686" t="s">
        <v>121</v>
      </c>
      <c r="F141" s="687"/>
      <c r="G141" s="687"/>
      <c r="H141" s="687"/>
      <c r="I141" s="687"/>
      <c r="J141" s="687"/>
      <c r="K141" s="687"/>
      <c r="L141" s="687"/>
      <c r="M141" s="687"/>
      <c r="N141" s="687"/>
      <c r="O141" s="687"/>
      <c r="P141" s="687"/>
      <c r="Q141" s="687"/>
      <c r="R141" s="687"/>
      <c r="S141" s="687"/>
      <c r="T141" s="687"/>
      <c r="U141" s="687"/>
      <c r="V141" s="687"/>
      <c r="W141" s="687"/>
      <c r="X141" s="688"/>
      <c r="Y141" s="1462" t="str">
        <f>BI141</f>
        <v/>
      </c>
      <c r="Z141" s="1462"/>
      <c r="AA141" s="1462"/>
      <c r="AB141" s="1462"/>
      <c r="AC141" s="1462"/>
      <c r="AD141" s="1462"/>
      <c r="AE141" s="1462"/>
      <c r="AF141" s="1462"/>
      <c r="AG141" s="1462"/>
      <c r="AH141" s="1462"/>
      <c r="AI141" s="1462"/>
      <c r="AJ141" s="1462"/>
      <c r="AK141" s="1462"/>
      <c r="AL141" s="1462"/>
      <c r="AM141" s="1462"/>
      <c r="AN141" s="1462"/>
      <c r="AO141" s="1462"/>
      <c r="AP141" s="1462"/>
      <c r="AQ141" s="1463"/>
      <c r="AR141" s="1463"/>
      <c r="AS141" s="1463"/>
      <c r="AT141" s="1463"/>
      <c r="AU141" s="1463"/>
      <c r="AV141" s="1463"/>
      <c r="AW141" s="1463"/>
      <c r="AX141" s="1463"/>
      <c r="AY141" s="1463"/>
      <c r="AZ141" s="1463"/>
      <c r="BA141" s="1463"/>
      <c r="BB141" s="1463"/>
      <c r="BC141" s="1463"/>
      <c r="BD141" s="1463"/>
      <c r="BE141" s="1463"/>
      <c r="BF141" s="1463"/>
      <c r="BG141" s="1463"/>
      <c r="BH141" s="1463"/>
      <c r="BI141" s="1462" t="str">
        <f>IF(作業３!G37=0,"",作業３!G37)</f>
        <v/>
      </c>
      <c r="BJ141" s="1462"/>
      <c r="BK141" s="1462"/>
      <c r="BL141" s="1462"/>
      <c r="BM141" s="1462"/>
      <c r="BN141" s="1462"/>
      <c r="BO141" s="1462"/>
      <c r="BP141" s="1462"/>
      <c r="BQ141" s="1462"/>
      <c r="BR141" s="1462"/>
      <c r="BS141" s="1462"/>
      <c r="BT141" s="1462"/>
      <c r="BU141" s="1462"/>
      <c r="BV141" s="1462"/>
      <c r="BW141" s="1462"/>
      <c r="BX141" s="1462"/>
      <c r="BY141" s="1462"/>
      <c r="BZ141" s="1462"/>
      <c r="CA141" s="909"/>
      <c r="CB141" s="909"/>
      <c r="CC141" s="909"/>
      <c r="CD141" s="909"/>
      <c r="CE141" s="909"/>
      <c r="CF141" s="909"/>
      <c r="CG141" s="909"/>
      <c r="CH141" s="909"/>
      <c r="CI141" s="909"/>
      <c r="CJ141" s="909"/>
      <c r="CK141" s="909"/>
      <c r="CL141" s="909"/>
      <c r="CM141" s="909"/>
      <c r="CN141" s="909"/>
      <c r="CO141" s="909"/>
      <c r="CP141" s="909"/>
      <c r="CQ141" s="909"/>
      <c r="CR141" s="911"/>
      <c r="CS141">
        <f t="shared" si="2"/>
        <v>0</v>
      </c>
    </row>
    <row r="142" spans="5:101" ht="30.95" customHeight="1">
      <c r="E142" s="677" t="s">
        <v>122</v>
      </c>
      <c r="F142" s="678"/>
      <c r="G142" s="678"/>
      <c r="H142" s="678"/>
      <c r="I142" s="678"/>
      <c r="J142" s="678"/>
      <c r="K142" s="678"/>
      <c r="L142" s="678"/>
      <c r="M142" s="678"/>
      <c r="N142" s="678"/>
      <c r="O142" s="678"/>
      <c r="P142" s="678"/>
      <c r="Q142" s="678"/>
      <c r="R142" s="678"/>
      <c r="S142" s="678"/>
      <c r="T142" s="678"/>
      <c r="U142" s="678"/>
      <c r="V142" s="678"/>
      <c r="W142" s="678"/>
      <c r="X142" s="679"/>
      <c r="Y142" s="800" t="str">
        <f>IF(CT142=TRUE,"",SUM(Y143,Y144))</f>
        <v/>
      </c>
      <c r="Z142" s="800"/>
      <c r="AA142" s="800"/>
      <c r="AB142" s="800"/>
      <c r="AC142" s="800"/>
      <c r="AD142" s="800"/>
      <c r="AE142" s="800"/>
      <c r="AF142" s="800"/>
      <c r="AG142" s="800"/>
      <c r="AH142" s="800"/>
      <c r="AI142" s="800"/>
      <c r="AJ142" s="800"/>
      <c r="AK142" s="800"/>
      <c r="AL142" s="800"/>
      <c r="AM142" s="800"/>
      <c r="AN142" s="800"/>
      <c r="AO142" s="800"/>
      <c r="AP142" s="800"/>
      <c r="AQ142" s="799" t="str">
        <f>IF(CU142=TRUE,"",SUM(AQ143,AQ144))</f>
        <v/>
      </c>
      <c r="AR142" s="799"/>
      <c r="AS142" s="799"/>
      <c r="AT142" s="799"/>
      <c r="AU142" s="799"/>
      <c r="AV142" s="799"/>
      <c r="AW142" s="799"/>
      <c r="AX142" s="799"/>
      <c r="AY142" s="799"/>
      <c r="AZ142" s="799"/>
      <c r="BA142" s="799"/>
      <c r="BB142" s="799"/>
      <c r="BC142" s="799"/>
      <c r="BD142" s="799"/>
      <c r="BE142" s="799"/>
      <c r="BF142" s="799"/>
      <c r="BG142" s="799"/>
      <c r="BH142" s="799"/>
      <c r="BI142" s="800" t="str">
        <f>IF(CV142=TRUE,"",SUM(BI143,BI144))</f>
        <v/>
      </c>
      <c r="BJ142" s="800"/>
      <c r="BK142" s="800"/>
      <c r="BL142" s="800"/>
      <c r="BM142" s="800"/>
      <c r="BN142" s="800"/>
      <c r="BO142" s="800"/>
      <c r="BP142" s="800"/>
      <c r="BQ142" s="800"/>
      <c r="BR142" s="800"/>
      <c r="BS142" s="800"/>
      <c r="BT142" s="800"/>
      <c r="BU142" s="800"/>
      <c r="BV142" s="800"/>
      <c r="BW142" s="800"/>
      <c r="BX142" s="800"/>
      <c r="BY142" s="800"/>
      <c r="BZ142" s="800"/>
      <c r="CA142" s="819" t="str">
        <f>IF(CW142=TRUE,"",SUM(CA143,CA144))</f>
        <v/>
      </c>
      <c r="CB142" s="819"/>
      <c r="CC142" s="819"/>
      <c r="CD142" s="819"/>
      <c r="CE142" s="819"/>
      <c r="CF142" s="819"/>
      <c r="CG142" s="819"/>
      <c r="CH142" s="819"/>
      <c r="CI142" s="819"/>
      <c r="CJ142" s="819"/>
      <c r="CK142" s="819"/>
      <c r="CL142" s="819"/>
      <c r="CM142" s="819"/>
      <c r="CN142" s="819"/>
      <c r="CO142" s="819"/>
      <c r="CP142" s="819"/>
      <c r="CQ142" s="819"/>
      <c r="CR142" s="820"/>
      <c r="CS142">
        <f t="shared" si="2"/>
        <v>0</v>
      </c>
      <c r="CT142" t="b">
        <f>AND(Y143="",Y144="")</f>
        <v>1</v>
      </c>
      <c r="CU142" t="b">
        <f>AND(AQ143="",AQ144="")</f>
        <v>1</v>
      </c>
      <c r="CV142" t="b">
        <f>AND(BI143="",BI144="")</f>
        <v>1</v>
      </c>
      <c r="CW142" t="b">
        <f>AND(CA143="",CA144="")</f>
        <v>1</v>
      </c>
    </row>
    <row r="143" spans="5:101" ht="30.95" customHeight="1">
      <c r="E143" s="756" t="s">
        <v>133</v>
      </c>
      <c r="F143" s="757"/>
      <c r="G143" s="758"/>
      <c r="H143" s="765" t="s">
        <v>108</v>
      </c>
      <c r="I143" s="766"/>
      <c r="J143" s="766"/>
      <c r="K143" s="912" t="s">
        <v>112</v>
      </c>
      <c r="L143" s="912"/>
      <c r="M143" s="912"/>
      <c r="N143" s="912"/>
      <c r="O143" s="912"/>
      <c r="P143" s="912"/>
      <c r="Q143" s="912"/>
      <c r="R143" s="912"/>
      <c r="S143" s="912"/>
      <c r="T143" s="912"/>
      <c r="U143" s="912"/>
      <c r="V143" s="912"/>
      <c r="W143" s="912"/>
      <c r="X143" s="913"/>
      <c r="Y143" s="1458" t="str">
        <f>BI143</f>
        <v/>
      </c>
      <c r="Z143" s="1458"/>
      <c r="AA143" s="1458"/>
      <c r="AB143" s="1458"/>
      <c r="AC143" s="1458"/>
      <c r="AD143" s="1458"/>
      <c r="AE143" s="1458"/>
      <c r="AF143" s="1458"/>
      <c r="AG143" s="1458"/>
      <c r="AH143" s="1458"/>
      <c r="AI143" s="1458"/>
      <c r="AJ143" s="1458"/>
      <c r="AK143" s="1458"/>
      <c r="AL143" s="1458"/>
      <c r="AM143" s="1458"/>
      <c r="AN143" s="1458"/>
      <c r="AO143" s="1458"/>
      <c r="AP143" s="1458"/>
      <c r="AQ143" s="1461"/>
      <c r="AR143" s="1461"/>
      <c r="AS143" s="1461"/>
      <c r="AT143" s="1461"/>
      <c r="AU143" s="1461"/>
      <c r="AV143" s="1461"/>
      <c r="AW143" s="1461"/>
      <c r="AX143" s="1461"/>
      <c r="AY143" s="1461"/>
      <c r="AZ143" s="1461"/>
      <c r="BA143" s="1461"/>
      <c r="BB143" s="1461"/>
      <c r="BC143" s="1461"/>
      <c r="BD143" s="1461"/>
      <c r="BE143" s="1461"/>
      <c r="BF143" s="1461"/>
      <c r="BG143" s="1461"/>
      <c r="BH143" s="1461"/>
      <c r="BI143" s="1458" t="str">
        <f>IF(作業２!F53=1,IF(作業３!G39=0,"",作業３!G39),"")</f>
        <v/>
      </c>
      <c r="BJ143" s="1458"/>
      <c r="BK143" s="1458"/>
      <c r="BL143" s="1458"/>
      <c r="BM143" s="1458"/>
      <c r="BN143" s="1458"/>
      <c r="BO143" s="1458"/>
      <c r="BP143" s="1458"/>
      <c r="BQ143" s="1458"/>
      <c r="BR143" s="1458"/>
      <c r="BS143" s="1458"/>
      <c r="BT143" s="1458"/>
      <c r="BU143" s="1458"/>
      <c r="BV143" s="1458"/>
      <c r="BW143" s="1458"/>
      <c r="BX143" s="1458"/>
      <c r="BY143" s="1458"/>
      <c r="BZ143" s="1458"/>
      <c r="CA143" s="901"/>
      <c r="CB143" s="901"/>
      <c r="CC143" s="901"/>
      <c r="CD143" s="901"/>
      <c r="CE143" s="901"/>
      <c r="CF143" s="901"/>
      <c r="CG143" s="901"/>
      <c r="CH143" s="901"/>
      <c r="CI143" s="901"/>
      <c r="CJ143" s="901"/>
      <c r="CK143" s="901"/>
      <c r="CL143" s="901"/>
      <c r="CM143" s="901"/>
      <c r="CN143" s="901"/>
      <c r="CO143" s="901"/>
      <c r="CP143" s="901"/>
      <c r="CQ143" s="901"/>
      <c r="CR143" s="903"/>
      <c r="CS143">
        <f t="shared" si="2"/>
        <v>0</v>
      </c>
    </row>
    <row r="144" spans="5:101" ht="30.95" customHeight="1" thickBot="1">
      <c r="E144" s="759"/>
      <c r="F144" s="760"/>
      <c r="G144" s="761"/>
      <c r="H144" s="769" t="s">
        <v>33</v>
      </c>
      <c r="I144" s="770"/>
      <c r="J144" s="770"/>
      <c r="K144" s="914" t="s">
        <v>117</v>
      </c>
      <c r="L144" s="914"/>
      <c r="M144" s="914"/>
      <c r="N144" s="914"/>
      <c r="O144" s="914"/>
      <c r="P144" s="914"/>
      <c r="Q144" s="914"/>
      <c r="R144" s="914"/>
      <c r="S144" s="914"/>
      <c r="T144" s="914"/>
      <c r="U144" s="914"/>
      <c r="V144" s="914"/>
      <c r="W144" s="914"/>
      <c r="X144" s="915"/>
      <c r="Y144" s="1456" t="str">
        <f>BI144</f>
        <v/>
      </c>
      <c r="Z144" s="1456"/>
      <c r="AA144" s="1456"/>
      <c r="AB144" s="1456"/>
      <c r="AC144" s="1456"/>
      <c r="AD144" s="1456"/>
      <c r="AE144" s="1456"/>
      <c r="AF144" s="1456"/>
      <c r="AG144" s="1456"/>
      <c r="AH144" s="1456"/>
      <c r="AI144" s="1456"/>
      <c r="AJ144" s="1456"/>
      <c r="AK144" s="1456"/>
      <c r="AL144" s="1456"/>
      <c r="AM144" s="1456"/>
      <c r="AN144" s="1456"/>
      <c r="AO144" s="1456"/>
      <c r="AP144" s="1456"/>
      <c r="AQ144" s="1457"/>
      <c r="AR144" s="1457"/>
      <c r="AS144" s="1457"/>
      <c r="AT144" s="1457"/>
      <c r="AU144" s="1457"/>
      <c r="AV144" s="1457"/>
      <c r="AW144" s="1457"/>
      <c r="AX144" s="1457"/>
      <c r="AY144" s="1457"/>
      <c r="AZ144" s="1457"/>
      <c r="BA144" s="1457"/>
      <c r="BB144" s="1457"/>
      <c r="BC144" s="1457"/>
      <c r="BD144" s="1457"/>
      <c r="BE144" s="1457"/>
      <c r="BF144" s="1457"/>
      <c r="BG144" s="1457"/>
      <c r="BH144" s="1457"/>
      <c r="BI144" s="1456" t="str">
        <f>IF(作業３!G40=0,"",作業３!G40)</f>
        <v/>
      </c>
      <c r="BJ144" s="1456"/>
      <c r="BK144" s="1456"/>
      <c r="BL144" s="1456"/>
      <c r="BM144" s="1456"/>
      <c r="BN144" s="1456"/>
      <c r="BO144" s="1456"/>
      <c r="BP144" s="1456"/>
      <c r="BQ144" s="1456"/>
      <c r="BR144" s="1456"/>
      <c r="BS144" s="1456"/>
      <c r="BT144" s="1456"/>
      <c r="BU144" s="1456"/>
      <c r="BV144" s="1456"/>
      <c r="BW144" s="1456"/>
      <c r="BX144" s="1456"/>
      <c r="BY144" s="1456"/>
      <c r="BZ144" s="1456"/>
      <c r="CA144" s="859"/>
      <c r="CB144" s="859"/>
      <c r="CC144" s="859"/>
      <c r="CD144" s="859"/>
      <c r="CE144" s="859"/>
      <c r="CF144" s="859"/>
      <c r="CG144" s="859"/>
      <c r="CH144" s="859"/>
      <c r="CI144" s="859"/>
      <c r="CJ144" s="859"/>
      <c r="CK144" s="859"/>
      <c r="CL144" s="859"/>
      <c r="CM144" s="859"/>
      <c r="CN144" s="859"/>
      <c r="CO144" s="859"/>
      <c r="CP144" s="859"/>
      <c r="CQ144" s="859"/>
      <c r="CR144" s="861"/>
      <c r="CS144">
        <f t="shared" si="2"/>
        <v>0</v>
      </c>
    </row>
    <row r="145" spans="5:101" ht="30.95" customHeight="1" thickBot="1">
      <c r="E145" s="686" t="s">
        <v>123</v>
      </c>
      <c r="F145" s="687"/>
      <c r="G145" s="687"/>
      <c r="H145" s="687"/>
      <c r="I145" s="687"/>
      <c r="J145" s="687"/>
      <c r="K145" s="687"/>
      <c r="L145" s="687"/>
      <c r="M145" s="687"/>
      <c r="N145" s="687"/>
      <c r="O145" s="687"/>
      <c r="P145" s="687"/>
      <c r="Q145" s="687"/>
      <c r="R145" s="687"/>
      <c r="S145" s="687"/>
      <c r="T145" s="687"/>
      <c r="U145" s="687"/>
      <c r="V145" s="687"/>
      <c r="W145" s="687"/>
      <c r="X145" s="688"/>
      <c r="Y145" s="1462" t="str">
        <f>BI145</f>
        <v/>
      </c>
      <c r="Z145" s="1462"/>
      <c r="AA145" s="1462"/>
      <c r="AB145" s="1462"/>
      <c r="AC145" s="1462"/>
      <c r="AD145" s="1462"/>
      <c r="AE145" s="1462"/>
      <c r="AF145" s="1462"/>
      <c r="AG145" s="1462"/>
      <c r="AH145" s="1462"/>
      <c r="AI145" s="1462"/>
      <c r="AJ145" s="1462"/>
      <c r="AK145" s="1462"/>
      <c r="AL145" s="1462"/>
      <c r="AM145" s="1462"/>
      <c r="AN145" s="1462"/>
      <c r="AO145" s="1462"/>
      <c r="AP145" s="1462"/>
      <c r="AQ145" s="1463"/>
      <c r="AR145" s="1463"/>
      <c r="AS145" s="1463"/>
      <c r="AT145" s="1463"/>
      <c r="AU145" s="1463"/>
      <c r="AV145" s="1463"/>
      <c r="AW145" s="1463"/>
      <c r="AX145" s="1463"/>
      <c r="AY145" s="1463"/>
      <c r="AZ145" s="1463"/>
      <c r="BA145" s="1463"/>
      <c r="BB145" s="1463"/>
      <c r="BC145" s="1463"/>
      <c r="BD145" s="1463"/>
      <c r="BE145" s="1463"/>
      <c r="BF145" s="1463"/>
      <c r="BG145" s="1463"/>
      <c r="BH145" s="1463"/>
      <c r="BI145" s="1462" t="str">
        <f>IF(作業３!G41=0,"",作業３!G41)</f>
        <v/>
      </c>
      <c r="BJ145" s="1462"/>
      <c r="BK145" s="1462"/>
      <c r="BL145" s="1462"/>
      <c r="BM145" s="1462"/>
      <c r="BN145" s="1462"/>
      <c r="BO145" s="1462"/>
      <c r="BP145" s="1462"/>
      <c r="BQ145" s="1462"/>
      <c r="BR145" s="1462"/>
      <c r="BS145" s="1462"/>
      <c r="BT145" s="1462"/>
      <c r="BU145" s="1462"/>
      <c r="BV145" s="1462"/>
      <c r="BW145" s="1462"/>
      <c r="BX145" s="1462"/>
      <c r="BY145" s="1462"/>
      <c r="BZ145" s="1462"/>
      <c r="CA145" s="909"/>
      <c r="CB145" s="909"/>
      <c r="CC145" s="909"/>
      <c r="CD145" s="909"/>
      <c r="CE145" s="909"/>
      <c r="CF145" s="909"/>
      <c r="CG145" s="909"/>
      <c r="CH145" s="909"/>
      <c r="CI145" s="909"/>
      <c r="CJ145" s="909"/>
      <c r="CK145" s="909"/>
      <c r="CL145" s="909"/>
      <c r="CM145" s="909"/>
      <c r="CN145" s="909"/>
      <c r="CO145" s="909"/>
      <c r="CP145" s="909"/>
      <c r="CQ145" s="909"/>
      <c r="CR145" s="911"/>
      <c r="CS145">
        <f t="shared" si="2"/>
        <v>0</v>
      </c>
    </row>
    <row r="146" spans="5:101" ht="30.95" customHeight="1" thickBot="1">
      <c r="E146" s="686" t="s">
        <v>124</v>
      </c>
      <c r="F146" s="687"/>
      <c r="G146" s="687"/>
      <c r="H146" s="687"/>
      <c r="I146" s="687"/>
      <c r="J146" s="687"/>
      <c r="K146" s="687"/>
      <c r="L146" s="687"/>
      <c r="M146" s="687"/>
      <c r="N146" s="687"/>
      <c r="O146" s="687"/>
      <c r="P146" s="687"/>
      <c r="Q146" s="687"/>
      <c r="R146" s="687"/>
      <c r="S146" s="687"/>
      <c r="T146" s="687"/>
      <c r="U146" s="687"/>
      <c r="V146" s="687"/>
      <c r="W146" s="687"/>
      <c r="X146" s="688"/>
      <c r="Y146" s="1462" t="str">
        <f>BI146</f>
        <v/>
      </c>
      <c r="Z146" s="1462"/>
      <c r="AA146" s="1462"/>
      <c r="AB146" s="1462"/>
      <c r="AC146" s="1462"/>
      <c r="AD146" s="1462"/>
      <c r="AE146" s="1462"/>
      <c r="AF146" s="1462"/>
      <c r="AG146" s="1462"/>
      <c r="AH146" s="1462"/>
      <c r="AI146" s="1462"/>
      <c r="AJ146" s="1462"/>
      <c r="AK146" s="1462"/>
      <c r="AL146" s="1462"/>
      <c r="AM146" s="1462"/>
      <c r="AN146" s="1462"/>
      <c r="AO146" s="1462"/>
      <c r="AP146" s="1462"/>
      <c r="AQ146" s="1463"/>
      <c r="AR146" s="1463"/>
      <c r="AS146" s="1463"/>
      <c r="AT146" s="1463"/>
      <c r="AU146" s="1463"/>
      <c r="AV146" s="1463"/>
      <c r="AW146" s="1463"/>
      <c r="AX146" s="1463"/>
      <c r="AY146" s="1463"/>
      <c r="AZ146" s="1463"/>
      <c r="BA146" s="1463"/>
      <c r="BB146" s="1463"/>
      <c r="BC146" s="1463"/>
      <c r="BD146" s="1463"/>
      <c r="BE146" s="1463"/>
      <c r="BF146" s="1463"/>
      <c r="BG146" s="1463"/>
      <c r="BH146" s="1463"/>
      <c r="BI146" s="1462" t="str">
        <f>IF(作業３!G42=0,"",作業３!G42)</f>
        <v/>
      </c>
      <c r="BJ146" s="1462"/>
      <c r="BK146" s="1462"/>
      <c r="BL146" s="1462"/>
      <c r="BM146" s="1462"/>
      <c r="BN146" s="1462"/>
      <c r="BO146" s="1462"/>
      <c r="BP146" s="1462"/>
      <c r="BQ146" s="1462"/>
      <c r="BR146" s="1462"/>
      <c r="BS146" s="1462"/>
      <c r="BT146" s="1462"/>
      <c r="BU146" s="1462"/>
      <c r="BV146" s="1462"/>
      <c r="BW146" s="1462"/>
      <c r="BX146" s="1462"/>
      <c r="BY146" s="1462"/>
      <c r="BZ146" s="1462"/>
      <c r="CA146" s="909"/>
      <c r="CB146" s="909"/>
      <c r="CC146" s="909"/>
      <c r="CD146" s="909"/>
      <c r="CE146" s="909"/>
      <c r="CF146" s="909"/>
      <c r="CG146" s="909"/>
      <c r="CH146" s="909"/>
      <c r="CI146" s="909"/>
      <c r="CJ146" s="909"/>
      <c r="CK146" s="909"/>
      <c r="CL146" s="909"/>
      <c r="CM146" s="909"/>
      <c r="CN146" s="909"/>
      <c r="CO146" s="909"/>
      <c r="CP146" s="909"/>
      <c r="CQ146" s="909"/>
      <c r="CR146" s="911"/>
      <c r="CS146">
        <f t="shared" si="2"/>
        <v>0</v>
      </c>
    </row>
    <row r="147" spans="5:101" ht="30.95" customHeight="1">
      <c r="E147" s="677" t="s">
        <v>125</v>
      </c>
      <c r="F147" s="678"/>
      <c r="G147" s="678"/>
      <c r="H147" s="678"/>
      <c r="I147" s="678"/>
      <c r="J147" s="678"/>
      <c r="K147" s="678"/>
      <c r="L147" s="678"/>
      <c r="M147" s="678"/>
      <c r="N147" s="678"/>
      <c r="O147" s="678"/>
      <c r="P147" s="678"/>
      <c r="Q147" s="678"/>
      <c r="R147" s="678"/>
      <c r="S147" s="678"/>
      <c r="T147" s="678"/>
      <c r="U147" s="678"/>
      <c r="V147" s="678"/>
      <c r="W147" s="678"/>
      <c r="X147" s="679"/>
      <c r="Y147" s="800" t="str">
        <f>IF(CT147=TRUE,"",SUM(Y148:Y150))</f>
        <v/>
      </c>
      <c r="Z147" s="800"/>
      <c r="AA147" s="800"/>
      <c r="AB147" s="800"/>
      <c r="AC147" s="800"/>
      <c r="AD147" s="800"/>
      <c r="AE147" s="800"/>
      <c r="AF147" s="800"/>
      <c r="AG147" s="800"/>
      <c r="AH147" s="800"/>
      <c r="AI147" s="800"/>
      <c r="AJ147" s="800"/>
      <c r="AK147" s="800"/>
      <c r="AL147" s="800"/>
      <c r="AM147" s="800"/>
      <c r="AN147" s="800"/>
      <c r="AO147" s="800"/>
      <c r="AP147" s="800"/>
      <c r="AQ147" s="799" t="str">
        <f>IF(CU147=TRUE,"",SUM(AQ148:AQ150))</f>
        <v/>
      </c>
      <c r="AR147" s="799"/>
      <c r="AS147" s="799"/>
      <c r="AT147" s="799"/>
      <c r="AU147" s="799"/>
      <c r="AV147" s="799"/>
      <c r="AW147" s="799"/>
      <c r="AX147" s="799"/>
      <c r="AY147" s="799"/>
      <c r="AZ147" s="799"/>
      <c r="BA147" s="799"/>
      <c r="BB147" s="799"/>
      <c r="BC147" s="799"/>
      <c r="BD147" s="799"/>
      <c r="BE147" s="799"/>
      <c r="BF147" s="799"/>
      <c r="BG147" s="799"/>
      <c r="BH147" s="799"/>
      <c r="BI147" s="800" t="str">
        <f>IF(CV147=TRUE,"",SUM(BI148:BI150))</f>
        <v/>
      </c>
      <c r="BJ147" s="800"/>
      <c r="BK147" s="800"/>
      <c r="BL147" s="800"/>
      <c r="BM147" s="800"/>
      <c r="BN147" s="800"/>
      <c r="BO147" s="800"/>
      <c r="BP147" s="800"/>
      <c r="BQ147" s="800"/>
      <c r="BR147" s="800"/>
      <c r="BS147" s="800"/>
      <c r="BT147" s="800"/>
      <c r="BU147" s="800"/>
      <c r="BV147" s="800"/>
      <c r="BW147" s="800"/>
      <c r="BX147" s="800"/>
      <c r="BY147" s="800"/>
      <c r="BZ147" s="800"/>
      <c r="CA147" s="819" t="str">
        <f>IF(CW147=TRUE,"",SUM(CA148:CA150))</f>
        <v/>
      </c>
      <c r="CB147" s="819"/>
      <c r="CC147" s="819"/>
      <c r="CD147" s="819"/>
      <c r="CE147" s="819"/>
      <c r="CF147" s="819"/>
      <c r="CG147" s="819"/>
      <c r="CH147" s="819"/>
      <c r="CI147" s="819"/>
      <c r="CJ147" s="819"/>
      <c r="CK147" s="819"/>
      <c r="CL147" s="819"/>
      <c r="CM147" s="819"/>
      <c r="CN147" s="819"/>
      <c r="CO147" s="819"/>
      <c r="CP147" s="819"/>
      <c r="CQ147" s="819"/>
      <c r="CR147" s="820"/>
      <c r="CS147">
        <f t="shared" si="2"/>
        <v>0</v>
      </c>
      <c r="CT147" t="b">
        <f>AND(Y148="",Y149="",Y150="")</f>
        <v>1</v>
      </c>
      <c r="CU147" t="b">
        <f>AND(AQ148="",AQ149="",AQ150="")</f>
        <v>1</v>
      </c>
      <c r="CV147" t="b">
        <f>AND(BI148="",BI149="",BI150="")</f>
        <v>1</v>
      </c>
      <c r="CW147" t="b">
        <f>AND(CA148="",CA149="",CA150="")</f>
        <v>1</v>
      </c>
    </row>
    <row r="148" spans="5:101" ht="30.95" customHeight="1">
      <c r="E148" s="756" t="s">
        <v>132</v>
      </c>
      <c r="F148" s="757"/>
      <c r="G148" s="758"/>
      <c r="H148" s="765" t="s">
        <v>108</v>
      </c>
      <c r="I148" s="766"/>
      <c r="J148" s="766"/>
      <c r="K148" s="766" t="s">
        <v>126</v>
      </c>
      <c r="L148" s="766"/>
      <c r="M148" s="766"/>
      <c r="N148" s="766"/>
      <c r="O148" s="766"/>
      <c r="P148" s="766"/>
      <c r="Q148" s="766"/>
      <c r="R148" s="766"/>
      <c r="S148" s="766"/>
      <c r="T148" s="766"/>
      <c r="U148" s="766"/>
      <c r="V148" s="766"/>
      <c r="W148" s="766"/>
      <c r="X148" s="904"/>
      <c r="Y148" s="1458" t="str">
        <f>BI148</f>
        <v/>
      </c>
      <c r="Z148" s="1458"/>
      <c r="AA148" s="1458"/>
      <c r="AB148" s="1458"/>
      <c r="AC148" s="1458"/>
      <c r="AD148" s="1458"/>
      <c r="AE148" s="1458"/>
      <c r="AF148" s="1458"/>
      <c r="AG148" s="1458"/>
      <c r="AH148" s="1458"/>
      <c r="AI148" s="1458"/>
      <c r="AJ148" s="1458"/>
      <c r="AK148" s="1458"/>
      <c r="AL148" s="1458"/>
      <c r="AM148" s="1458"/>
      <c r="AN148" s="1458"/>
      <c r="AO148" s="1458"/>
      <c r="AP148" s="1458"/>
      <c r="AQ148" s="1461"/>
      <c r="AR148" s="1461"/>
      <c r="AS148" s="1461"/>
      <c r="AT148" s="1461"/>
      <c r="AU148" s="1461"/>
      <c r="AV148" s="1461"/>
      <c r="AW148" s="1461"/>
      <c r="AX148" s="1461"/>
      <c r="AY148" s="1461"/>
      <c r="AZ148" s="1461"/>
      <c r="BA148" s="1461"/>
      <c r="BB148" s="1461"/>
      <c r="BC148" s="1461"/>
      <c r="BD148" s="1461"/>
      <c r="BE148" s="1461"/>
      <c r="BF148" s="1461"/>
      <c r="BG148" s="1461"/>
      <c r="BH148" s="1461"/>
      <c r="BI148" s="1458" t="str">
        <f>IF(作業３!G44=0,"",作業３!G44)</f>
        <v/>
      </c>
      <c r="BJ148" s="1458"/>
      <c r="BK148" s="1458"/>
      <c r="BL148" s="1458"/>
      <c r="BM148" s="1458"/>
      <c r="BN148" s="1458"/>
      <c r="BO148" s="1458"/>
      <c r="BP148" s="1458"/>
      <c r="BQ148" s="1458"/>
      <c r="BR148" s="1458"/>
      <c r="BS148" s="1458"/>
      <c r="BT148" s="1458"/>
      <c r="BU148" s="1458"/>
      <c r="BV148" s="1458"/>
      <c r="BW148" s="1458"/>
      <c r="BX148" s="1458"/>
      <c r="BY148" s="1458"/>
      <c r="BZ148" s="1458"/>
      <c r="CA148" s="901"/>
      <c r="CB148" s="901"/>
      <c r="CC148" s="901"/>
      <c r="CD148" s="901"/>
      <c r="CE148" s="901"/>
      <c r="CF148" s="901"/>
      <c r="CG148" s="901"/>
      <c r="CH148" s="901"/>
      <c r="CI148" s="901"/>
      <c r="CJ148" s="901"/>
      <c r="CK148" s="901"/>
      <c r="CL148" s="901"/>
      <c r="CM148" s="901"/>
      <c r="CN148" s="901"/>
      <c r="CO148" s="901"/>
      <c r="CP148" s="901"/>
      <c r="CQ148" s="901"/>
      <c r="CR148" s="903"/>
      <c r="CS148">
        <f t="shared" si="2"/>
        <v>0</v>
      </c>
    </row>
    <row r="149" spans="5:101" ht="30.95" customHeight="1">
      <c r="E149" s="762"/>
      <c r="F149" s="763"/>
      <c r="G149" s="764"/>
      <c r="H149" s="767" t="s">
        <v>33</v>
      </c>
      <c r="I149" s="768"/>
      <c r="J149" s="768"/>
      <c r="K149" s="768" t="s">
        <v>127</v>
      </c>
      <c r="L149" s="768"/>
      <c r="M149" s="768"/>
      <c r="N149" s="768"/>
      <c r="O149" s="768"/>
      <c r="P149" s="768"/>
      <c r="Q149" s="768"/>
      <c r="R149" s="768"/>
      <c r="S149" s="768"/>
      <c r="T149" s="768"/>
      <c r="U149" s="768"/>
      <c r="V149" s="768"/>
      <c r="W149" s="768"/>
      <c r="X149" s="887"/>
      <c r="Y149" s="1459" t="str">
        <f>BI149</f>
        <v/>
      </c>
      <c r="Z149" s="1459"/>
      <c r="AA149" s="1459"/>
      <c r="AB149" s="1459"/>
      <c r="AC149" s="1459"/>
      <c r="AD149" s="1459"/>
      <c r="AE149" s="1459"/>
      <c r="AF149" s="1459"/>
      <c r="AG149" s="1459"/>
      <c r="AH149" s="1459"/>
      <c r="AI149" s="1459"/>
      <c r="AJ149" s="1459"/>
      <c r="AK149" s="1459"/>
      <c r="AL149" s="1459"/>
      <c r="AM149" s="1459"/>
      <c r="AN149" s="1459"/>
      <c r="AO149" s="1459"/>
      <c r="AP149" s="1459"/>
      <c r="AQ149" s="1460"/>
      <c r="AR149" s="1460"/>
      <c r="AS149" s="1460"/>
      <c r="AT149" s="1460"/>
      <c r="AU149" s="1460"/>
      <c r="AV149" s="1460"/>
      <c r="AW149" s="1460"/>
      <c r="AX149" s="1460"/>
      <c r="AY149" s="1460"/>
      <c r="AZ149" s="1460"/>
      <c r="BA149" s="1460"/>
      <c r="BB149" s="1460"/>
      <c r="BC149" s="1460"/>
      <c r="BD149" s="1460"/>
      <c r="BE149" s="1460"/>
      <c r="BF149" s="1460"/>
      <c r="BG149" s="1460"/>
      <c r="BH149" s="1460"/>
      <c r="BI149" s="1459" t="str">
        <f>IF(作業３!G45=0,"",作業３!G45)</f>
        <v/>
      </c>
      <c r="BJ149" s="1459"/>
      <c r="BK149" s="1459"/>
      <c r="BL149" s="1459"/>
      <c r="BM149" s="1459"/>
      <c r="BN149" s="1459"/>
      <c r="BO149" s="1459"/>
      <c r="BP149" s="1459"/>
      <c r="BQ149" s="1459"/>
      <c r="BR149" s="1459"/>
      <c r="BS149" s="1459"/>
      <c r="BT149" s="1459"/>
      <c r="BU149" s="1459"/>
      <c r="BV149" s="1459"/>
      <c r="BW149" s="1459"/>
      <c r="BX149" s="1459"/>
      <c r="BY149" s="1459"/>
      <c r="BZ149" s="1459"/>
      <c r="CA149" s="852"/>
      <c r="CB149" s="852"/>
      <c r="CC149" s="852"/>
      <c r="CD149" s="852"/>
      <c r="CE149" s="852"/>
      <c r="CF149" s="852"/>
      <c r="CG149" s="852"/>
      <c r="CH149" s="852"/>
      <c r="CI149" s="852"/>
      <c r="CJ149" s="852"/>
      <c r="CK149" s="852"/>
      <c r="CL149" s="852"/>
      <c r="CM149" s="852"/>
      <c r="CN149" s="852"/>
      <c r="CO149" s="852"/>
      <c r="CP149" s="852"/>
      <c r="CQ149" s="852"/>
      <c r="CR149" s="854"/>
    </row>
    <row r="150" spans="5:101" ht="30.95" customHeight="1" thickBot="1">
      <c r="E150" s="759"/>
      <c r="F150" s="760"/>
      <c r="G150" s="761"/>
      <c r="H150" s="769" t="s">
        <v>34</v>
      </c>
      <c r="I150" s="770"/>
      <c r="J150" s="770"/>
      <c r="K150" s="770" t="s">
        <v>128</v>
      </c>
      <c r="L150" s="770"/>
      <c r="M150" s="770"/>
      <c r="N150" s="770"/>
      <c r="O150" s="770"/>
      <c r="P150" s="770"/>
      <c r="Q150" s="770"/>
      <c r="R150" s="770"/>
      <c r="S150" s="770"/>
      <c r="T150" s="770"/>
      <c r="U150" s="770"/>
      <c r="V150" s="770"/>
      <c r="W150" s="770"/>
      <c r="X150" s="891"/>
      <c r="Y150" s="1456" t="str">
        <f>BI150</f>
        <v/>
      </c>
      <c r="Z150" s="1456"/>
      <c r="AA150" s="1456"/>
      <c r="AB150" s="1456"/>
      <c r="AC150" s="1456"/>
      <c r="AD150" s="1456"/>
      <c r="AE150" s="1456"/>
      <c r="AF150" s="1456"/>
      <c r="AG150" s="1456"/>
      <c r="AH150" s="1456"/>
      <c r="AI150" s="1456"/>
      <c r="AJ150" s="1456"/>
      <c r="AK150" s="1456"/>
      <c r="AL150" s="1456"/>
      <c r="AM150" s="1456"/>
      <c r="AN150" s="1456"/>
      <c r="AO150" s="1456"/>
      <c r="AP150" s="1456"/>
      <c r="AQ150" s="1457"/>
      <c r="AR150" s="1457"/>
      <c r="AS150" s="1457"/>
      <c r="AT150" s="1457"/>
      <c r="AU150" s="1457"/>
      <c r="AV150" s="1457"/>
      <c r="AW150" s="1457"/>
      <c r="AX150" s="1457"/>
      <c r="AY150" s="1457"/>
      <c r="AZ150" s="1457"/>
      <c r="BA150" s="1457"/>
      <c r="BB150" s="1457"/>
      <c r="BC150" s="1457"/>
      <c r="BD150" s="1457"/>
      <c r="BE150" s="1457"/>
      <c r="BF150" s="1457"/>
      <c r="BG150" s="1457"/>
      <c r="BH150" s="1457"/>
      <c r="BI150" s="1456" t="str">
        <f>IF(作業３!G46=0,"",作業３!G46)</f>
        <v/>
      </c>
      <c r="BJ150" s="1456"/>
      <c r="BK150" s="1456"/>
      <c r="BL150" s="1456"/>
      <c r="BM150" s="1456"/>
      <c r="BN150" s="1456"/>
      <c r="BO150" s="1456"/>
      <c r="BP150" s="1456"/>
      <c r="BQ150" s="1456"/>
      <c r="BR150" s="1456"/>
      <c r="BS150" s="1456"/>
      <c r="BT150" s="1456"/>
      <c r="BU150" s="1456"/>
      <c r="BV150" s="1456"/>
      <c r="BW150" s="1456"/>
      <c r="BX150" s="1456"/>
      <c r="BY150" s="1456"/>
      <c r="BZ150" s="1456"/>
      <c r="CA150" s="859"/>
      <c r="CB150" s="859"/>
      <c r="CC150" s="859"/>
      <c r="CD150" s="859"/>
      <c r="CE150" s="859"/>
      <c r="CF150" s="859"/>
      <c r="CG150" s="859"/>
      <c r="CH150" s="859"/>
      <c r="CI150" s="859"/>
      <c r="CJ150" s="859"/>
      <c r="CK150" s="859"/>
      <c r="CL150" s="859"/>
      <c r="CM150" s="859"/>
      <c r="CN150" s="859"/>
      <c r="CO150" s="859"/>
      <c r="CP150" s="859"/>
      <c r="CQ150" s="859"/>
      <c r="CR150" s="861"/>
    </row>
    <row r="151" spans="5:101" ht="30.95" customHeight="1" thickBot="1">
      <c r="E151" s="888" t="s">
        <v>129</v>
      </c>
      <c r="F151" s="889"/>
      <c r="G151" s="889"/>
      <c r="H151" s="889"/>
      <c r="I151" s="889"/>
      <c r="J151" s="889"/>
      <c r="K151" s="889"/>
      <c r="L151" s="889"/>
      <c r="M151" s="889"/>
      <c r="N151" s="889"/>
      <c r="O151" s="889"/>
      <c r="P151" s="889"/>
      <c r="Q151" s="889"/>
      <c r="R151" s="889"/>
      <c r="S151" s="889"/>
      <c r="T151" s="889"/>
      <c r="U151" s="889"/>
      <c r="V151" s="889"/>
      <c r="W151" s="889"/>
      <c r="X151" s="890"/>
      <c r="Y151" s="817">
        <f>IF(CT151=TRUE,"",SUM(Y124:AP129,Y131:AP132,Y133,Y135:AP136,Y140,Y141,Y143:AP144,Y145,Y146,Y148:AP150))</f>
        <v>0</v>
      </c>
      <c r="Z151" s="817"/>
      <c r="AA151" s="817"/>
      <c r="AB151" s="817"/>
      <c r="AC151" s="817"/>
      <c r="AD151" s="817"/>
      <c r="AE151" s="817"/>
      <c r="AF151" s="817"/>
      <c r="AG151" s="817"/>
      <c r="AH151" s="817"/>
      <c r="AI151" s="817"/>
      <c r="AJ151" s="817"/>
      <c r="AK151" s="817"/>
      <c r="AL151" s="817"/>
      <c r="AM151" s="817"/>
      <c r="AN151" s="817"/>
      <c r="AO151" s="817"/>
      <c r="AP151" s="817"/>
      <c r="AQ151" s="818"/>
      <c r="AR151" s="818"/>
      <c r="AS151" s="818"/>
      <c r="AT151" s="818"/>
      <c r="AU151" s="818"/>
      <c r="AV151" s="818"/>
      <c r="AW151" s="818"/>
      <c r="AX151" s="818"/>
      <c r="AY151" s="818"/>
      <c r="AZ151" s="818"/>
      <c r="BA151" s="818"/>
      <c r="BB151" s="818"/>
      <c r="BC151" s="818"/>
      <c r="BD151" s="818"/>
      <c r="BE151" s="818"/>
      <c r="BF151" s="818"/>
      <c r="BG151" s="818"/>
      <c r="BH151" s="818"/>
      <c r="BI151" s="817">
        <f>IF(CV151=TRUE,"",SUM(BI124:BZ129,BI131:BZ132,BI133,BI135:BZ136,BI140,BI141,BI143:BZ144,BI145,BI146,BI148:BZ150))</f>
        <v>0</v>
      </c>
      <c r="BJ151" s="817"/>
      <c r="BK151" s="817"/>
      <c r="BL151" s="817"/>
      <c r="BM151" s="817"/>
      <c r="BN151" s="817"/>
      <c r="BO151" s="817"/>
      <c r="BP151" s="817"/>
      <c r="BQ151" s="817"/>
      <c r="BR151" s="817"/>
      <c r="BS151" s="817"/>
      <c r="BT151" s="817"/>
      <c r="BU151" s="817"/>
      <c r="BV151" s="817"/>
      <c r="BW151" s="817"/>
      <c r="BX151" s="817"/>
      <c r="BY151" s="817"/>
      <c r="BZ151" s="817"/>
      <c r="CA151" s="772"/>
      <c r="CB151" s="772"/>
      <c r="CC151" s="772"/>
      <c r="CD151" s="772"/>
      <c r="CE151" s="772"/>
      <c r="CF151" s="772"/>
      <c r="CG151" s="772"/>
      <c r="CH151" s="772"/>
      <c r="CI151" s="772"/>
      <c r="CJ151" s="772"/>
      <c r="CK151" s="772"/>
      <c r="CL151" s="772"/>
      <c r="CM151" s="772"/>
      <c r="CN151" s="772"/>
      <c r="CO151" s="772"/>
      <c r="CP151" s="772"/>
      <c r="CQ151" s="772"/>
      <c r="CR151" s="777"/>
      <c r="CS151">
        <f t="shared" si="2"/>
        <v>0</v>
      </c>
      <c r="CT151" t="b">
        <f>AND(Y123="",Y130="",Y133="",Y134="",Y141="",Y142="",Y145="",Y146="",Y147="",)</f>
        <v>0</v>
      </c>
      <c r="CU151" t="b">
        <f>AND(AQ123="",AQ130="",AQ133="",AQ134="",AQ141="",AQ142="",AQ145="",AQ146="",AQ147="",)</f>
        <v>0</v>
      </c>
      <c r="CV151" t="b">
        <f>AND(BI123="",BI130="",BI133="",BI134="",BI141="",BI142="",BI145="",BI146="",BI147="",)</f>
        <v>0</v>
      </c>
      <c r="CW151" t="b">
        <f>AND(CA123="",CA130="",CA133="",CA134="",CA141="",CA142="",CA145="",CA146="",CA147="",)</f>
        <v>0</v>
      </c>
    </row>
    <row r="152" spans="5:101" ht="30.95" customHeight="1" thickBot="1">
      <c r="E152" s="781" t="s">
        <v>476</v>
      </c>
      <c r="F152" s="782"/>
      <c r="G152" s="782"/>
      <c r="H152" s="782"/>
      <c r="I152" s="782"/>
      <c r="J152" s="782"/>
      <c r="K152" s="782"/>
      <c r="L152" s="782"/>
      <c r="M152" s="782"/>
      <c r="N152" s="782"/>
      <c r="O152" s="782"/>
      <c r="P152" s="782"/>
      <c r="Q152" s="782"/>
      <c r="R152" s="782"/>
      <c r="S152" s="782"/>
      <c r="T152" s="782"/>
      <c r="U152" s="782"/>
      <c r="V152" s="782"/>
      <c r="W152" s="782"/>
      <c r="X152" s="783"/>
      <c r="Y152" s="784"/>
      <c r="Z152" s="785"/>
      <c r="AA152" s="785"/>
      <c r="AB152" s="785"/>
      <c r="AC152" s="785"/>
      <c r="AD152" s="785"/>
      <c r="AE152" s="785"/>
      <c r="AF152" s="785"/>
      <c r="AG152" s="785"/>
      <c r="AH152" s="785"/>
      <c r="AI152" s="785"/>
      <c r="AJ152" s="785"/>
      <c r="AK152" s="785"/>
      <c r="AL152" s="785"/>
      <c r="AM152" s="785"/>
      <c r="AN152" s="785"/>
      <c r="AO152" s="785"/>
      <c r="AP152" s="786"/>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T152" t="b">
        <f>AND(Y152="",Y153="",Y154="",Y155="")</f>
        <v>1</v>
      </c>
    </row>
    <row r="153" spans="5:101" ht="30.95" customHeight="1" thickBot="1">
      <c r="E153" s="781" t="s">
        <v>477</v>
      </c>
      <c r="F153" s="782"/>
      <c r="G153" s="782"/>
      <c r="H153" s="782"/>
      <c r="I153" s="782"/>
      <c r="J153" s="782"/>
      <c r="K153" s="782"/>
      <c r="L153" s="782"/>
      <c r="M153" s="782"/>
      <c r="N153" s="782"/>
      <c r="O153" s="782"/>
      <c r="P153" s="782"/>
      <c r="Q153" s="782"/>
      <c r="R153" s="782"/>
      <c r="S153" s="782"/>
      <c r="T153" s="782"/>
      <c r="U153" s="782"/>
      <c r="V153" s="782"/>
      <c r="W153" s="782"/>
      <c r="X153" s="783"/>
      <c r="Y153" s="784"/>
      <c r="Z153" s="785"/>
      <c r="AA153" s="785"/>
      <c r="AB153" s="785"/>
      <c r="AC153" s="785"/>
      <c r="AD153" s="785"/>
      <c r="AE153" s="785"/>
      <c r="AF153" s="785"/>
      <c r="AG153" s="785"/>
      <c r="AH153" s="785"/>
      <c r="AI153" s="785"/>
      <c r="AJ153" s="785"/>
      <c r="AK153" s="785"/>
      <c r="AL153" s="785"/>
      <c r="AM153" s="785"/>
      <c r="AN153" s="785"/>
      <c r="AO153" s="785"/>
      <c r="AP153" s="786"/>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row>
    <row r="154" spans="5:101" ht="30.95" customHeight="1" thickBot="1">
      <c r="E154" s="781" t="s">
        <v>254</v>
      </c>
      <c r="F154" s="782"/>
      <c r="G154" s="782"/>
      <c r="H154" s="782"/>
      <c r="I154" s="782"/>
      <c r="J154" s="782"/>
      <c r="K154" s="782"/>
      <c r="L154" s="782"/>
      <c r="M154" s="782"/>
      <c r="N154" s="782"/>
      <c r="O154" s="782"/>
      <c r="P154" s="782"/>
      <c r="Q154" s="782"/>
      <c r="R154" s="782"/>
      <c r="S154" s="782"/>
      <c r="T154" s="782"/>
      <c r="U154" s="782"/>
      <c r="V154" s="782"/>
      <c r="W154" s="782"/>
      <c r="X154" s="783"/>
      <c r="Y154" s="784"/>
      <c r="Z154" s="785"/>
      <c r="AA154" s="785"/>
      <c r="AB154" s="785"/>
      <c r="AC154" s="785"/>
      <c r="AD154" s="785"/>
      <c r="AE154" s="785"/>
      <c r="AF154" s="785"/>
      <c r="AG154" s="785"/>
      <c r="AH154" s="785"/>
      <c r="AI154" s="785"/>
      <c r="AJ154" s="785"/>
      <c r="AK154" s="785"/>
      <c r="AL154" s="785"/>
      <c r="AM154" s="785"/>
      <c r="AN154" s="785"/>
      <c r="AO154" s="785"/>
      <c r="AP154" s="786"/>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row>
    <row r="155" spans="5:101" ht="30.95" customHeight="1" thickBot="1">
      <c r="E155" s="781" t="s">
        <v>478</v>
      </c>
      <c r="F155" s="782"/>
      <c r="G155" s="782"/>
      <c r="H155" s="782"/>
      <c r="I155" s="782"/>
      <c r="J155" s="782"/>
      <c r="K155" s="782"/>
      <c r="L155" s="782"/>
      <c r="M155" s="782"/>
      <c r="N155" s="782"/>
      <c r="O155" s="782"/>
      <c r="P155" s="782"/>
      <c r="Q155" s="782"/>
      <c r="R155" s="782"/>
      <c r="S155" s="782"/>
      <c r="T155" s="782"/>
      <c r="U155" s="782"/>
      <c r="V155" s="782"/>
      <c r="W155" s="782"/>
      <c r="X155" s="783"/>
      <c r="Y155" s="784"/>
      <c r="Z155" s="785"/>
      <c r="AA155" s="785"/>
      <c r="AB155" s="785"/>
      <c r="AC155" s="785"/>
      <c r="AD155" s="785"/>
      <c r="AE155" s="785"/>
      <c r="AF155" s="785"/>
      <c r="AG155" s="785"/>
      <c r="AH155" s="785"/>
      <c r="AI155" s="785"/>
      <c r="AJ155" s="785"/>
      <c r="AK155" s="785"/>
      <c r="AL155" s="785"/>
      <c r="AM155" s="785"/>
      <c r="AN155" s="785"/>
      <c r="AO155" s="785"/>
      <c r="AP155" s="786"/>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row>
    <row r="156" spans="5:101" ht="30.95" customHeight="1" thickBot="1">
      <c r="E156" s="841" t="s">
        <v>130</v>
      </c>
      <c r="F156" s="842"/>
      <c r="G156" s="842"/>
      <c r="H156" s="842"/>
      <c r="I156" s="842"/>
      <c r="J156" s="842"/>
      <c r="K156" s="842"/>
      <c r="L156" s="842"/>
      <c r="M156" s="842"/>
      <c r="N156" s="842"/>
      <c r="O156" s="842"/>
      <c r="P156" s="842"/>
      <c r="Q156" s="842"/>
      <c r="R156" s="842"/>
      <c r="S156" s="842"/>
      <c r="T156" s="842"/>
      <c r="U156" s="842"/>
      <c r="V156" s="842"/>
      <c r="W156" s="842"/>
      <c r="X156" s="843"/>
      <c r="Y156" s="771" t="str">
        <f>IF(CT152=TRUE,"",SUM(Y124:AP129,Y131:AP132,Y133,Y135:AP136,Y140,Y141,Y143:AP144,Y145,Y146,Y148:AP150,Y152:AP155))</f>
        <v/>
      </c>
      <c r="Z156" s="772"/>
      <c r="AA156" s="772"/>
      <c r="AB156" s="772"/>
      <c r="AC156" s="772"/>
      <c r="AD156" s="772"/>
      <c r="AE156" s="772"/>
      <c r="AF156" s="772"/>
      <c r="AG156" s="772"/>
      <c r="AH156" s="772"/>
      <c r="AI156" s="772"/>
      <c r="AJ156" s="772"/>
      <c r="AK156" s="772"/>
      <c r="AL156" s="772"/>
      <c r="AM156" s="772"/>
      <c r="AN156" s="772"/>
      <c r="AO156" s="772"/>
      <c r="AP156" s="844"/>
      <c r="AQ156" s="187"/>
      <c r="AR156" s="187"/>
      <c r="AS156" s="187"/>
      <c r="AT156" s="187"/>
      <c r="AU156" s="187"/>
      <c r="AV156" s="187"/>
      <c r="AW156" s="187"/>
      <c r="AX156" s="187"/>
      <c r="AY156" s="187"/>
      <c r="AZ156" s="187"/>
      <c r="BA156" s="187"/>
      <c r="BB156" s="187"/>
      <c r="BC156" s="187"/>
      <c r="BD156" s="187"/>
      <c r="BE156" s="187"/>
      <c r="BF156" s="187"/>
      <c r="BG156" s="187"/>
      <c r="BH156" s="187"/>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row>
    <row r="157" spans="5:101" ht="60" customHeight="1" thickTop="1">
      <c r="BI157" s="778" t="s">
        <v>252</v>
      </c>
      <c r="BJ157" s="779"/>
      <c r="BK157" s="779"/>
      <c r="BL157" s="779"/>
      <c r="BM157" s="779"/>
      <c r="BN157" s="779"/>
      <c r="BO157" s="779"/>
      <c r="BP157" s="779"/>
      <c r="BQ157" s="779"/>
      <c r="BR157" s="779"/>
      <c r="BS157" s="779"/>
      <c r="BT157" s="779"/>
      <c r="BU157" s="779"/>
      <c r="BV157" s="779"/>
      <c r="BW157" s="779"/>
      <c r="BX157" s="779"/>
      <c r="BY157" s="779"/>
      <c r="BZ157" s="779"/>
      <c r="CA157" s="780"/>
      <c r="CB157" s="780"/>
      <c r="CC157" s="780"/>
      <c r="CD157" s="780"/>
      <c r="CE157" s="780"/>
      <c r="CF157" s="780"/>
      <c r="CG157" s="780"/>
      <c r="CH157" s="780"/>
      <c r="CI157" s="780"/>
      <c r="CJ157" s="780"/>
      <c r="CK157" s="780"/>
      <c r="CL157" s="780"/>
      <c r="CM157" s="780"/>
      <c r="CN157" s="780"/>
      <c r="CO157" s="780"/>
      <c r="CP157" s="780"/>
      <c r="CQ157" s="780"/>
      <c r="CR157" s="780"/>
    </row>
    <row r="158" spans="5:101" ht="16.5" customHeight="1">
      <c r="CH158" s="1354" t="str">
        <f>CH110</f>
        <v>20230306SH</v>
      </c>
      <c r="CI158" s="1354"/>
      <c r="CJ158" s="1354"/>
      <c r="CK158" s="1354"/>
      <c r="CL158" s="1354"/>
      <c r="CM158" s="1354"/>
      <c r="CN158" s="1354"/>
      <c r="CO158" s="1354"/>
      <c r="CP158" s="1354"/>
      <c r="CQ158" s="1354"/>
      <c r="CR158" s="1354"/>
    </row>
    <row r="159" spans="5:101" ht="16.5" customHeight="1"/>
    <row r="160" spans="5:101" ht="9.75" customHeight="1"/>
    <row r="161" spans="5:101" ht="24.75" customHeight="1">
      <c r="E161" s="1"/>
      <c r="F161" s="1"/>
      <c r="G161" s="1"/>
      <c r="H161" s="1"/>
      <c r="I161" s="1"/>
      <c r="J161" s="1"/>
      <c r="K161" s="1"/>
      <c r="M161" s="1"/>
      <c r="N161" s="1"/>
      <c r="O161" s="1"/>
      <c r="P161" s="1"/>
      <c r="Q161" s="1"/>
      <c r="R161" s="1"/>
      <c r="S161" s="1"/>
      <c r="T161" s="1"/>
      <c r="U161" s="1"/>
      <c r="V161" s="1"/>
      <c r="W161" s="1"/>
      <c r="X161" s="1"/>
      <c r="Y161" s="1"/>
      <c r="Z161" s="1"/>
      <c r="AA161" s="1"/>
      <c r="AB161" s="1"/>
      <c r="AC161" s="1"/>
      <c r="AD161" s="1"/>
      <c r="AE161" s="1"/>
      <c r="AH161" s="3" t="s">
        <v>256</v>
      </c>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row>
    <row r="162" spans="5:101" ht="24.75" customHeight="1" thickBot="1">
      <c r="E162" s="9"/>
      <c r="F162" s="9"/>
      <c r="G162" s="9"/>
      <c r="H162" s="9"/>
      <c r="I162" s="9"/>
      <c r="J162" s="9"/>
      <c r="K162" s="9"/>
      <c r="L162" s="10"/>
      <c r="M162" s="9"/>
      <c r="N162" s="9"/>
      <c r="O162" s="9"/>
      <c r="P162" s="9"/>
      <c r="Q162" s="9"/>
      <c r="R162" s="9"/>
      <c r="S162" s="9"/>
      <c r="T162" s="9"/>
      <c r="U162" s="9"/>
      <c r="V162" s="9"/>
      <c r="W162" s="9"/>
      <c r="X162" s="9"/>
      <c r="Y162" s="9"/>
      <c r="Z162" s="9"/>
      <c r="AA162" s="9"/>
      <c r="AB162" s="9"/>
      <c r="AC162" s="9"/>
      <c r="AD162" s="9"/>
      <c r="AE162" s="9"/>
      <c r="AF162" s="10"/>
      <c r="AG162" s="10"/>
      <c r="AH162" s="649" t="s">
        <v>475</v>
      </c>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9"/>
      <c r="BT162" s="9"/>
      <c r="BU162" s="9"/>
      <c r="BV162" s="9"/>
      <c r="BW162" s="9"/>
      <c r="BX162" s="9"/>
      <c r="BY162" s="9"/>
      <c r="BZ162" s="1355" t="s">
        <v>158</v>
      </c>
      <c r="CA162" s="1355"/>
      <c r="CB162" s="1355"/>
      <c r="CC162" s="1355"/>
      <c r="CD162" s="1355"/>
      <c r="CE162" s="1355"/>
      <c r="CF162" s="1355"/>
      <c r="CG162" s="1355"/>
      <c r="CH162" s="1355"/>
      <c r="CI162" s="1355"/>
      <c r="CJ162" s="1355"/>
      <c r="CK162" s="1355"/>
      <c r="CL162" s="1355"/>
      <c r="CM162" s="1355"/>
      <c r="CN162" s="1355"/>
      <c r="CO162" s="1355"/>
      <c r="CP162" s="1355"/>
      <c r="CQ162" s="1355"/>
      <c r="CR162" s="1355"/>
    </row>
    <row r="163" spans="5:101" ht="24.75" customHeight="1" thickTop="1">
      <c r="E163" s="874" t="s">
        <v>483</v>
      </c>
      <c r="F163" s="875"/>
      <c r="G163" s="875"/>
      <c r="H163" s="875"/>
      <c r="I163" s="875"/>
      <c r="J163" s="875"/>
      <c r="K163" s="875"/>
      <c r="L163" s="875"/>
      <c r="M163" s="875"/>
      <c r="N163" s="875"/>
      <c r="O163" s="875"/>
      <c r="P163" s="875"/>
      <c r="Q163" s="875"/>
      <c r="R163" s="875"/>
      <c r="S163" s="875"/>
      <c r="T163" s="875"/>
      <c r="U163" s="875"/>
      <c r="V163" s="875"/>
      <c r="W163" s="875"/>
      <c r="X163" s="875"/>
      <c r="Y163" s="875"/>
      <c r="Z163" s="875"/>
      <c r="AA163" s="875"/>
      <c r="AB163" s="875"/>
      <c r="AC163" s="875"/>
      <c r="AD163" s="875"/>
      <c r="AE163" s="875"/>
      <c r="AF163" s="875"/>
      <c r="AG163" s="875"/>
      <c r="AH163" s="875"/>
      <c r="AI163" s="875"/>
      <c r="AJ163" s="875"/>
      <c r="AK163" s="875"/>
      <c r="AL163" s="875"/>
      <c r="AM163" s="875"/>
      <c r="AN163" s="875"/>
      <c r="AO163" s="875"/>
      <c r="AP163" s="876"/>
      <c r="AQ163" s="1"/>
      <c r="AR163" s="1"/>
      <c r="AS163" s="1"/>
      <c r="AT163" s="1"/>
      <c r="AU163" s="1"/>
      <c r="AV163" s="1360" t="str">
        <f ca="1">IF(作業２!F86=8,"0パンチ",CONCATENATE(作業２!F81,作業２!F82))</f>
        <v/>
      </c>
      <c r="AW163" s="1360"/>
      <c r="AX163" s="1360"/>
      <c r="AY163" s="1360"/>
      <c r="AZ163" s="1360"/>
      <c r="BA163" s="1360"/>
      <c r="BB163" s="1360"/>
      <c r="BC163" s="1360"/>
      <c r="BD163" s="1360"/>
      <c r="BE163" s="1360"/>
      <c r="BF163" s="1360"/>
      <c r="BG163" s="1360"/>
      <c r="BH163" s="1360"/>
      <c r="BI163" s="1360"/>
      <c r="BJ163" s="1360"/>
      <c r="BK163" s="1360"/>
      <c r="BL163" s="1360"/>
      <c r="BM163" s="1360"/>
      <c r="BN163" s="1360"/>
      <c r="BO163" s="1360"/>
      <c r="BP163" s="1360"/>
      <c r="BQ163" s="1360"/>
      <c r="BR163" s="1360"/>
      <c r="BS163" s="1360"/>
      <c r="BT163" s="1360"/>
      <c r="BU163" s="1360"/>
      <c r="BV163" s="9"/>
      <c r="BW163" s="9"/>
      <c r="BX163" s="9"/>
      <c r="BY163" s="9"/>
      <c r="BZ163" s="1356" t="s">
        <v>0</v>
      </c>
      <c r="CA163" s="1357"/>
      <c r="CB163" s="1357"/>
      <c r="CC163" s="1357"/>
      <c r="CD163" s="1357"/>
      <c r="CE163" s="1357"/>
      <c r="CF163" s="1357"/>
      <c r="CG163" s="1357"/>
      <c r="CH163" s="1357"/>
      <c r="CI163" s="1357"/>
      <c r="CJ163" s="1357"/>
      <c r="CK163" s="1357"/>
      <c r="CL163" s="1357"/>
      <c r="CM163" s="1357"/>
      <c r="CN163" s="1357"/>
      <c r="CO163" s="1357"/>
      <c r="CP163" s="1357"/>
      <c r="CQ163" s="1357"/>
      <c r="CR163" s="1358"/>
    </row>
    <row r="164" spans="5:101" ht="39" customHeight="1">
      <c r="E164" s="750" t="str">
        <f>IF(L18="","",L18)</f>
        <v/>
      </c>
      <c r="F164" s="751"/>
      <c r="G164" s="751"/>
      <c r="H164" s="751"/>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2"/>
      <c r="AV164" s="1360"/>
      <c r="AW164" s="1360"/>
      <c r="AX164" s="1360"/>
      <c r="AY164" s="1360"/>
      <c r="AZ164" s="1360"/>
      <c r="BA164" s="1360"/>
      <c r="BB164" s="1360"/>
      <c r="BC164" s="1360"/>
      <c r="BD164" s="1360"/>
      <c r="BE164" s="1360"/>
      <c r="BF164" s="1360"/>
      <c r="BG164" s="1360"/>
      <c r="BH164" s="1360"/>
      <c r="BI164" s="1360"/>
      <c r="BJ164" s="1360"/>
      <c r="BK164" s="1360"/>
      <c r="BL164" s="1360"/>
      <c r="BM164" s="1360"/>
      <c r="BN164" s="1360"/>
      <c r="BO164" s="1360"/>
      <c r="BP164" s="1360"/>
      <c r="BQ164" s="1360"/>
      <c r="BR164" s="1360"/>
      <c r="BS164" s="1360"/>
      <c r="BT164" s="1360"/>
      <c r="BU164" s="1360"/>
      <c r="BZ164" s="996"/>
      <c r="CA164" s="997"/>
      <c r="CB164" s="997"/>
      <c r="CC164" s="997"/>
      <c r="CD164" s="997"/>
      <c r="CE164" s="997"/>
      <c r="CF164" s="997"/>
      <c r="CG164" s="997"/>
      <c r="CH164" s="997"/>
      <c r="CI164" s="997"/>
      <c r="CJ164" s="997"/>
      <c r="CK164" s="997"/>
      <c r="CL164" s="997"/>
      <c r="CM164" s="997"/>
      <c r="CN164" s="997"/>
      <c r="CO164" s="997"/>
      <c r="CP164" s="997"/>
      <c r="CQ164" s="997"/>
      <c r="CR164" s="998"/>
    </row>
    <row r="165" spans="5:101" ht="15" customHeight="1" thickBot="1">
      <c r="E165" s="753"/>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5"/>
      <c r="AV165" s="1360"/>
      <c r="AW165" s="1360"/>
      <c r="AX165" s="1360"/>
      <c r="AY165" s="1360"/>
      <c r="AZ165" s="1360"/>
      <c r="BA165" s="1360"/>
      <c r="BB165" s="1360"/>
      <c r="BC165" s="1360"/>
      <c r="BD165" s="1360"/>
      <c r="BE165" s="1360"/>
      <c r="BF165" s="1360"/>
      <c r="BG165" s="1360"/>
      <c r="BH165" s="1360"/>
      <c r="BI165" s="1360"/>
      <c r="BJ165" s="1360"/>
      <c r="BK165" s="1360"/>
      <c r="BL165" s="1360"/>
      <c r="BM165" s="1360"/>
      <c r="BN165" s="1360"/>
      <c r="BO165" s="1360"/>
      <c r="BP165" s="1360"/>
      <c r="BQ165" s="1360"/>
      <c r="BR165" s="1360"/>
      <c r="BS165" s="1360"/>
      <c r="BT165" s="1360"/>
      <c r="BU165" s="1360"/>
    </row>
    <row r="166" spans="5:101" ht="15" customHeight="1" thickTop="1" thickBot="1">
      <c r="BI166" s="886" t="str">
        <f ca="1">BI119</f>
        <v>（令和5年4月1日～令和6年3月31日　単位：円）</v>
      </c>
      <c r="BJ166" s="886"/>
      <c r="BK166" s="886"/>
      <c r="BL166" s="886"/>
      <c r="BM166" s="886"/>
      <c r="BN166" s="886"/>
      <c r="BO166" s="886"/>
      <c r="BP166" s="886"/>
      <c r="BQ166" s="886"/>
      <c r="BR166" s="886"/>
      <c r="BS166" s="886"/>
      <c r="BT166" s="886"/>
      <c r="BU166" s="886"/>
      <c r="BV166" s="886"/>
      <c r="BW166" s="886"/>
      <c r="BX166" s="886"/>
      <c r="BY166" s="886"/>
      <c r="BZ166" s="886"/>
      <c r="CA166" s="886"/>
      <c r="CB166" s="886"/>
      <c r="CC166" s="886"/>
      <c r="CD166" s="886"/>
      <c r="CE166" s="886"/>
      <c r="CF166" s="886"/>
      <c r="CG166" s="886"/>
      <c r="CH166" s="886"/>
      <c r="CI166" s="886"/>
      <c r="CJ166" s="886"/>
      <c r="CK166" s="886"/>
      <c r="CL166" s="886"/>
      <c r="CM166" s="886"/>
      <c r="CN166" s="886"/>
      <c r="CO166" s="886"/>
      <c r="CP166" s="886"/>
      <c r="CQ166" s="886"/>
      <c r="CR166" s="886"/>
    </row>
    <row r="167" spans="5:101" ht="18" customHeight="1" thickTop="1">
      <c r="E167" s="877" t="s">
        <v>85</v>
      </c>
      <c r="F167" s="878"/>
      <c r="G167" s="878"/>
      <c r="H167" s="878"/>
      <c r="I167" s="878"/>
      <c r="J167" s="878"/>
      <c r="K167" s="878"/>
      <c r="L167" s="878"/>
      <c r="M167" s="878"/>
      <c r="N167" s="878"/>
      <c r="O167" s="878"/>
      <c r="P167" s="878"/>
      <c r="Q167" s="878"/>
      <c r="R167" s="878"/>
      <c r="S167" s="878"/>
      <c r="T167" s="878"/>
      <c r="U167" s="878"/>
      <c r="V167" s="878"/>
      <c r="W167" s="878"/>
      <c r="X167" s="879"/>
      <c r="Y167" s="650" t="s">
        <v>106</v>
      </c>
      <c r="Z167" s="651"/>
      <c r="AA167" s="651"/>
      <c r="AB167" s="651"/>
      <c r="AC167" s="651"/>
      <c r="AD167" s="651"/>
      <c r="AE167" s="651"/>
      <c r="AF167" s="651"/>
      <c r="AG167" s="651"/>
      <c r="AH167" s="651"/>
      <c r="AI167" s="651"/>
      <c r="AJ167" s="651"/>
      <c r="AK167" s="651"/>
      <c r="AL167" s="651"/>
      <c r="AM167" s="651"/>
      <c r="AN167" s="651"/>
      <c r="AO167" s="651"/>
      <c r="AP167" s="652"/>
      <c r="AQ167" s="656"/>
      <c r="AR167" s="657"/>
      <c r="AS167" s="657"/>
      <c r="AT167" s="657"/>
      <c r="AU167" s="657"/>
      <c r="AV167" s="657"/>
      <c r="AW167" s="657"/>
      <c r="AX167" s="657"/>
      <c r="AY167" s="657"/>
      <c r="AZ167" s="657"/>
      <c r="BA167" s="657"/>
      <c r="BB167" s="657"/>
      <c r="BC167" s="657"/>
      <c r="BD167" s="657"/>
      <c r="BE167" s="657"/>
      <c r="BF167" s="657"/>
      <c r="BG167" s="657"/>
      <c r="BH167" s="658"/>
      <c r="BI167" s="662" t="s">
        <v>105</v>
      </c>
      <c r="BJ167" s="663"/>
      <c r="BK167" s="663"/>
      <c r="BL167" s="663"/>
      <c r="BM167" s="663"/>
      <c r="BN167" s="663"/>
      <c r="BO167" s="663"/>
      <c r="BP167" s="663"/>
      <c r="BQ167" s="663"/>
      <c r="BR167" s="663"/>
      <c r="BS167" s="663"/>
      <c r="BT167" s="663"/>
      <c r="BU167" s="663"/>
      <c r="BV167" s="663"/>
      <c r="BW167" s="663"/>
      <c r="BX167" s="663"/>
      <c r="BY167" s="663"/>
      <c r="BZ167" s="664"/>
      <c r="CA167" s="665"/>
      <c r="CB167" s="666"/>
      <c r="CC167" s="666"/>
      <c r="CD167" s="666"/>
      <c r="CE167" s="666"/>
      <c r="CF167" s="666"/>
      <c r="CG167" s="666"/>
      <c r="CH167" s="666"/>
      <c r="CI167" s="666"/>
      <c r="CJ167" s="666"/>
      <c r="CK167" s="666"/>
      <c r="CL167" s="666"/>
      <c r="CM167" s="666"/>
      <c r="CN167" s="666"/>
      <c r="CO167" s="666"/>
      <c r="CP167" s="666"/>
      <c r="CQ167" s="666"/>
      <c r="CR167" s="667"/>
    </row>
    <row r="168" spans="5:101" ht="18" customHeight="1">
      <c r="E168" s="880"/>
      <c r="F168" s="881"/>
      <c r="G168" s="881"/>
      <c r="H168" s="881"/>
      <c r="I168" s="881"/>
      <c r="J168" s="881"/>
      <c r="K168" s="881"/>
      <c r="L168" s="881"/>
      <c r="M168" s="881"/>
      <c r="N168" s="881"/>
      <c r="O168" s="881"/>
      <c r="P168" s="881"/>
      <c r="Q168" s="881"/>
      <c r="R168" s="881"/>
      <c r="S168" s="881"/>
      <c r="T168" s="881"/>
      <c r="U168" s="881"/>
      <c r="V168" s="881"/>
      <c r="W168" s="881"/>
      <c r="X168" s="882"/>
      <c r="Y168" s="653"/>
      <c r="Z168" s="654"/>
      <c r="AA168" s="654"/>
      <c r="AB168" s="654"/>
      <c r="AC168" s="654"/>
      <c r="AD168" s="654"/>
      <c r="AE168" s="654"/>
      <c r="AF168" s="654"/>
      <c r="AG168" s="654"/>
      <c r="AH168" s="654"/>
      <c r="AI168" s="654"/>
      <c r="AJ168" s="654"/>
      <c r="AK168" s="654"/>
      <c r="AL168" s="654"/>
      <c r="AM168" s="654"/>
      <c r="AN168" s="654"/>
      <c r="AO168" s="654"/>
      <c r="AP168" s="655"/>
      <c r="AQ168" s="659"/>
      <c r="AR168" s="660"/>
      <c r="AS168" s="660"/>
      <c r="AT168" s="660"/>
      <c r="AU168" s="660"/>
      <c r="AV168" s="660"/>
      <c r="AW168" s="660"/>
      <c r="AX168" s="660"/>
      <c r="AY168" s="660"/>
      <c r="AZ168" s="660"/>
      <c r="BA168" s="660"/>
      <c r="BB168" s="660"/>
      <c r="BC168" s="660"/>
      <c r="BD168" s="660"/>
      <c r="BE168" s="660"/>
      <c r="BF168" s="660"/>
      <c r="BG168" s="660"/>
      <c r="BH168" s="661"/>
      <c r="BI168" s="668" t="str">
        <f>IF(作業２!F9="","",作業２!F9)</f>
        <v/>
      </c>
      <c r="BJ168" s="669"/>
      <c r="BK168" s="669"/>
      <c r="BL168" s="669"/>
      <c r="BM168" s="669"/>
      <c r="BN168" s="669"/>
      <c r="BO168" s="669"/>
      <c r="BP168" s="669"/>
      <c r="BQ168" s="669"/>
      <c r="BR168" s="669"/>
      <c r="BS168" s="669"/>
      <c r="BT168" s="669"/>
      <c r="BU168" s="669"/>
      <c r="BV168" s="669"/>
      <c r="BW168" s="669"/>
      <c r="BX168" s="669"/>
      <c r="BY168" s="669"/>
      <c r="BZ168" s="670"/>
      <c r="CA168" s="862"/>
      <c r="CB168" s="863"/>
      <c r="CC168" s="863"/>
      <c r="CD168" s="863"/>
      <c r="CE168" s="863"/>
      <c r="CF168" s="863"/>
      <c r="CG168" s="863"/>
      <c r="CH168" s="863"/>
      <c r="CI168" s="863"/>
      <c r="CJ168" s="863"/>
      <c r="CK168" s="863"/>
      <c r="CL168" s="863"/>
      <c r="CM168" s="863"/>
      <c r="CN168" s="863"/>
      <c r="CO168" s="863"/>
      <c r="CP168" s="863"/>
      <c r="CQ168" s="863"/>
      <c r="CR168" s="864"/>
    </row>
    <row r="169" spans="5:101" ht="36" customHeight="1" thickBot="1">
      <c r="E169" s="883"/>
      <c r="F169" s="884"/>
      <c r="G169" s="884"/>
      <c r="H169" s="884"/>
      <c r="I169" s="884"/>
      <c r="J169" s="884"/>
      <c r="K169" s="884"/>
      <c r="L169" s="884"/>
      <c r="M169" s="884"/>
      <c r="N169" s="884"/>
      <c r="O169" s="884"/>
      <c r="P169" s="884"/>
      <c r="Q169" s="884"/>
      <c r="R169" s="884"/>
      <c r="S169" s="884"/>
      <c r="T169" s="884"/>
      <c r="U169" s="884"/>
      <c r="V169" s="884"/>
      <c r="W169" s="884"/>
      <c r="X169" s="885"/>
      <c r="Y169" s="868" t="s">
        <v>104</v>
      </c>
      <c r="Z169" s="869"/>
      <c r="AA169" s="869"/>
      <c r="AB169" s="869"/>
      <c r="AC169" s="869"/>
      <c r="AD169" s="869"/>
      <c r="AE169" s="869"/>
      <c r="AF169" s="869"/>
      <c r="AG169" s="869"/>
      <c r="AH169" s="869"/>
      <c r="AI169" s="869"/>
      <c r="AJ169" s="869"/>
      <c r="AK169" s="869"/>
      <c r="AL169" s="869"/>
      <c r="AM169" s="869"/>
      <c r="AN169" s="869"/>
      <c r="AO169" s="869"/>
      <c r="AP169" s="870"/>
      <c r="AQ169" s="871"/>
      <c r="AR169" s="872"/>
      <c r="AS169" s="872"/>
      <c r="AT169" s="872"/>
      <c r="AU169" s="872"/>
      <c r="AV169" s="872"/>
      <c r="AW169" s="872"/>
      <c r="AX169" s="872"/>
      <c r="AY169" s="872"/>
      <c r="AZ169" s="872"/>
      <c r="BA169" s="872"/>
      <c r="BB169" s="872"/>
      <c r="BC169" s="872"/>
      <c r="BD169" s="872"/>
      <c r="BE169" s="872"/>
      <c r="BF169" s="872"/>
      <c r="BG169" s="872"/>
      <c r="BH169" s="873"/>
      <c r="BI169" s="671"/>
      <c r="BJ169" s="672"/>
      <c r="BK169" s="672"/>
      <c r="BL169" s="672"/>
      <c r="BM169" s="672"/>
      <c r="BN169" s="672"/>
      <c r="BO169" s="672"/>
      <c r="BP169" s="672"/>
      <c r="BQ169" s="672"/>
      <c r="BR169" s="672"/>
      <c r="BS169" s="672"/>
      <c r="BT169" s="672"/>
      <c r="BU169" s="672"/>
      <c r="BV169" s="672"/>
      <c r="BW169" s="672"/>
      <c r="BX169" s="672"/>
      <c r="BY169" s="672"/>
      <c r="BZ169" s="673"/>
      <c r="CA169" s="865"/>
      <c r="CB169" s="866"/>
      <c r="CC169" s="866"/>
      <c r="CD169" s="866"/>
      <c r="CE169" s="866"/>
      <c r="CF169" s="866"/>
      <c r="CG169" s="866"/>
      <c r="CH169" s="866"/>
      <c r="CI169" s="866"/>
      <c r="CJ169" s="866"/>
      <c r="CK169" s="866"/>
      <c r="CL169" s="866"/>
      <c r="CM169" s="866"/>
      <c r="CN169" s="866"/>
      <c r="CO169" s="866"/>
      <c r="CP169" s="866"/>
      <c r="CQ169" s="866"/>
      <c r="CR169" s="867"/>
    </row>
    <row r="170" spans="5:101" ht="39.950000000000003" customHeight="1">
      <c r="E170" s="677" t="s">
        <v>86</v>
      </c>
      <c r="F170" s="678"/>
      <c r="G170" s="678"/>
      <c r="H170" s="678"/>
      <c r="I170" s="678"/>
      <c r="J170" s="678"/>
      <c r="K170" s="678"/>
      <c r="L170" s="678"/>
      <c r="M170" s="678"/>
      <c r="N170" s="678"/>
      <c r="O170" s="678"/>
      <c r="P170" s="678"/>
      <c r="Q170" s="678"/>
      <c r="R170" s="678"/>
      <c r="S170" s="678"/>
      <c r="T170" s="678"/>
      <c r="U170" s="678"/>
      <c r="V170" s="678"/>
      <c r="W170" s="678"/>
      <c r="X170" s="679"/>
      <c r="Y170" s="1449" t="str">
        <f>IF(CT170=TRUE,"",SUM(Y172,Y174,Y176,Y178,Y179,Y180,Y181))</f>
        <v/>
      </c>
      <c r="Z170" s="1450"/>
      <c r="AA170" s="1450"/>
      <c r="AB170" s="1450"/>
      <c r="AC170" s="1450"/>
      <c r="AD170" s="1450"/>
      <c r="AE170" s="1450"/>
      <c r="AF170" s="1450"/>
      <c r="AG170" s="1450"/>
      <c r="AH170" s="1450"/>
      <c r="AI170" s="1450"/>
      <c r="AJ170" s="1450"/>
      <c r="AK170" s="1450"/>
      <c r="AL170" s="1450"/>
      <c r="AM170" s="1450"/>
      <c r="AN170" s="1450"/>
      <c r="AO170" s="1450"/>
      <c r="AP170" s="1451"/>
      <c r="AQ170" s="1452" t="str">
        <f>IF(CU170=TRUE,"",SUM(AQ172,AQ174,AQ176,AQ178,AQ179,AQ180,AQ181))</f>
        <v/>
      </c>
      <c r="AR170" s="1453"/>
      <c r="AS170" s="1453"/>
      <c r="AT170" s="1453"/>
      <c r="AU170" s="1453"/>
      <c r="AV170" s="1453"/>
      <c r="AW170" s="1453"/>
      <c r="AX170" s="1453"/>
      <c r="AY170" s="1453"/>
      <c r="AZ170" s="1453"/>
      <c r="BA170" s="1453"/>
      <c r="BB170" s="1453"/>
      <c r="BC170" s="1453"/>
      <c r="BD170" s="1453"/>
      <c r="BE170" s="1453"/>
      <c r="BF170" s="1453"/>
      <c r="BG170" s="1453"/>
      <c r="BH170" s="1454"/>
      <c r="BI170" s="1449" t="str">
        <f>IF(CV170=TRUE,"",SUM(BI172,BI174,BI176,BI178,BI179,BI180,BI181))</f>
        <v/>
      </c>
      <c r="BJ170" s="1450"/>
      <c r="BK170" s="1450"/>
      <c r="BL170" s="1450"/>
      <c r="BM170" s="1450"/>
      <c r="BN170" s="1450"/>
      <c r="BO170" s="1450"/>
      <c r="BP170" s="1450"/>
      <c r="BQ170" s="1450"/>
      <c r="BR170" s="1450"/>
      <c r="BS170" s="1450"/>
      <c r="BT170" s="1450"/>
      <c r="BU170" s="1450"/>
      <c r="BV170" s="1450"/>
      <c r="BW170" s="1450"/>
      <c r="BX170" s="1450"/>
      <c r="BY170" s="1450"/>
      <c r="BZ170" s="1451"/>
      <c r="CA170" s="1452" t="str">
        <f>IF(CW170=TRUE,"",SUM(CA172,CA174,CA176,CA178,CA179,CA180,CA181))</f>
        <v/>
      </c>
      <c r="CB170" s="1453"/>
      <c r="CC170" s="1453"/>
      <c r="CD170" s="1453"/>
      <c r="CE170" s="1453"/>
      <c r="CF170" s="1453"/>
      <c r="CG170" s="1453"/>
      <c r="CH170" s="1453"/>
      <c r="CI170" s="1453"/>
      <c r="CJ170" s="1453"/>
      <c r="CK170" s="1453"/>
      <c r="CL170" s="1453"/>
      <c r="CM170" s="1453"/>
      <c r="CN170" s="1453"/>
      <c r="CO170" s="1453"/>
      <c r="CP170" s="1453"/>
      <c r="CQ170" s="1453"/>
      <c r="CR170" s="1455"/>
      <c r="CT170" t="b">
        <f>AND(Y171="",Y175="",Y179="",Y180="",Y181="")</f>
        <v>1</v>
      </c>
      <c r="CU170" t="b">
        <f>AND(AQ171="",AQ175="",AQ179="",AQ180="",AQ181="")</f>
        <v>1</v>
      </c>
      <c r="CV170" t="b">
        <f>AND(BI171="",BI175="",BI179="",BI180="",BI181="")</f>
        <v>1</v>
      </c>
      <c r="CW170" t="b">
        <f>AND(CA171="",CA175="",CA179="",CA180="",CA175="",CA176="")</f>
        <v>1</v>
      </c>
    </row>
    <row r="171" spans="5:101" ht="35.1" customHeight="1">
      <c r="E171" s="708" t="s">
        <v>133</v>
      </c>
      <c r="F171" s="690"/>
      <c r="G171" s="691"/>
      <c r="H171" s="680" t="s">
        <v>136</v>
      </c>
      <c r="I171" s="681"/>
      <c r="J171" s="681"/>
      <c r="K171" s="681"/>
      <c r="L171" s="681"/>
      <c r="M171" s="681"/>
      <c r="N171" s="681"/>
      <c r="O171" s="681"/>
      <c r="P171" s="681"/>
      <c r="Q171" s="681"/>
      <c r="R171" s="681"/>
      <c r="S171" s="681"/>
      <c r="T171" s="681"/>
      <c r="U171" s="681"/>
      <c r="V171" s="681"/>
      <c r="W171" s="681"/>
      <c r="X171" s="682"/>
      <c r="Y171" s="1448" t="str">
        <f>IF(CT171=TRUE,"",SUM(Y172,Y174))</f>
        <v/>
      </c>
      <c r="Z171" s="1448"/>
      <c r="AA171" s="1448"/>
      <c r="AB171" s="1448"/>
      <c r="AC171" s="1448"/>
      <c r="AD171" s="1448"/>
      <c r="AE171" s="1448"/>
      <c r="AF171" s="1448"/>
      <c r="AG171" s="1448"/>
      <c r="AH171" s="1448"/>
      <c r="AI171" s="1448"/>
      <c r="AJ171" s="1448"/>
      <c r="AK171" s="1448"/>
      <c r="AL171" s="1448"/>
      <c r="AM171" s="1448"/>
      <c r="AN171" s="1448"/>
      <c r="AO171" s="1448"/>
      <c r="AP171" s="1448"/>
      <c r="AQ171" s="1412" t="str">
        <f>IF(CU171=TRUE,"",SUM(AQ172,AQ174))</f>
        <v/>
      </c>
      <c r="AR171" s="1412"/>
      <c r="AS171" s="1412"/>
      <c r="AT171" s="1412"/>
      <c r="AU171" s="1412"/>
      <c r="AV171" s="1412"/>
      <c r="AW171" s="1412"/>
      <c r="AX171" s="1412"/>
      <c r="AY171" s="1412"/>
      <c r="AZ171" s="1412"/>
      <c r="BA171" s="1412"/>
      <c r="BB171" s="1412"/>
      <c r="BC171" s="1412"/>
      <c r="BD171" s="1412"/>
      <c r="BE171" s="1412"/>
      <c r="BF171" s="1412"/>
      <c r="BG171" s="1412"/>
      <c r="BH171" s="1412"/>
      <c r="BI171" s="1448" t="str">
        <f>IF(CV171=TRUE,"",SUM(BI172,BI174))</f>
        <v/>
      </c>
      <c r="BJ171" s="1448"/>
      <c r="BK171" s="1448"/>
      <c r="BL171" s="1448"/>
      <c r="BM171" s="1448"/>
      <c r="BN171" s="1448"/>
      <c r="BO171" s="1448"/>
      <c r="BP171" s="1448"/>
      <c r="BQ171" s="1448"/>
      <c r="BR171" s="1448"/>
      <c r="BS171" s="1448"/>
      <c r="BT171" s="1448"/>
      <c r="BU171" s="1448"/>
      <c r="BV171" s="1448"/>
      <c r="BW171" s="1448"/>
      <c r="BX171" s="1448"/>
      <c r="BY171" s="1448"/>
      <c r="BZ171" s="1448"/>
      <c r="CA171" s="1439" t="str">
        <f>IF(CW171=TRUE,"",SUM(CA172,CA174))</f>
        <v/>
      </c>
      <c r="CB171" s="1439"/>
      <c r="CC171" s="1439"/>
      <c r="CD171" s="1439"/>
      <c r="CE171" s="1439"/>
      <c r="CF171" s="1439"/>
      <c r="CG171" s="1439"/>
      <c r="CH171" s="1439"/>
      <c r="CI171" s="1439"/>
      <c r="CJ171" s="1439"/>
      <c r="CK171" s="1439"/>
      <c r="CL171" s="1439"/>
      <c r="CM171" s="1439"/>
      <c r="CN171" s="1439"/>
      <c r="CO171" s="1439"/>
      <c r="CP171" s="1439"/>
      <c r="CQ171" s="1439"/>
      <c r="CR171" s="1440"/>
      <c r="CT171" t="b">
        <f>AND(Y172="",Y174="")</f>
        <v>1</v>
      </c>
      <c r="CU171" t="b">
        <f>AND(AQ172="",AQ174="")</f>
        <v>1</v>
      </c>
      <c r="CV171" t="b">
        <f>AND(BI172="",BI174="")</f>
        <v>1</v>
      </c>
      <c r="CW171" t="b">
        <f>AND(CA172="",CA174="")</f>
        <v>1</v>
      </c>
    </row>
    <row r="172" spans="5:101" ht="32.1" customHeight="1">
      <c r="E172" s="709"/>
      <c r="F172" s="693"/>
      <c r="G172" s="694"/>
      <c r="H172" s="689" t="s">
        <v>133</v>
      </c>
      <c r="I172" s="690"/>
      <c r="J172" s="691"/>
      <c r="K172" s="698" t="s">
        <v>87</v>
      </c>
      <c r="L172" s="699"/>
      <c r="M172" s="699"/>
      <c r="N172" s="699"/>
      <c r="O172" s="699"/>
      <c r="P172" s="699"/>
      <c r="Q172" s="699"/>
      <c r="R172" s="699"/>
      <c r="S172" s="699"/>
      <c r="T172" s="699"/>
      <c r="U172" s="699"/>
      <c r="V172" s="699"/>
      <c r="W172" s="699"/>
      <c r="X172" s="700"/>
      <c r="Y172" s="1413" t="str">
        <f>BI172</f>
        <v/>
      </c>
      <c r="Z172" s="1413"/>
      <c r="AA172" s="1413"/>
      <c r="AB172" s="1413"/>
      <c r="AC172" s="1413"/>
      <c r="AD172" s="1413"/>
      <c r="AE172" s="1413"/>
      <c r="AF172" s="1413"/>
      <c r="AG172" s="1413"/>
      <c r="AH172" s="1413"/>
      <c r="AI172" s="1413"/>
      <c r="AJ172" s="1413"/>
      <c r="AK172" s="1413"/>
      <c r="AL172" s="1413"/>
      <c r="AM172" s="1413"/>
      <c r="AN172" s="1413"/>
      <c r="AO172" s="1413"/>
      <c r="AP172" s="1413"/>
      <c r="AQ172" s="1434"/>
      <c r="AR172" s="1434"/>
      <c r="AS172" s="1434"/>
      <c r="AT172" s="1434"/>
      <c r="AU172" s="1434"/>
      <c r="AV172" s="1434"/>
      <c r="AW172" s="1434"/>
      <c r="AX172" s="1434"/>
      <c r="AY172" s="1434"/>
      <c r="AZ172" s="1434"/>
      <c r="BA172" s="1434"/>
      <c r="BB172" s="1434"/>
      <c r="BC172" s="1434"/>
      <c r="BD172" s="1434"/>
      <c r="BE172" s="1434"/>
      <c r="BF172" s="1434"/>
      <c r="BG172" s="1434"/>
      <c r="BH172" s="1434"/>
      <c r="BI172" s="1413" t="str">
        <f>IF(作業３!G57=0,"",作業３!G57)</f>
        <v/>
      </c>
      <c r="BJ172" s="1413"/>
      <c r="BK172" s="1413"/>
      <c r="BL172" s="1413"/>
      <c r="BM172" s="1413"/>
      <c r="BN172" s="1413"/>
      <c r="BO172" s="1413"/>
      <c r="BP172" s="1413"/>
      <c r="BQ172" s="1413"/>
      <c r="BR172" s="1413"/>
      <c r="BS172" s="1413"/>
      <c r="BT172" s="1413"/>
      <c r="BU172" s="1413"/>
      <c r="BV172" s="1413"/>
      <c r="BW172" s="1413"/>
      <c r="BX172" s="1413"/>
      <c r="BY172" s="1413"/>
      <c r="BZ172" s="1413"/>
      <c r="CA172" s="1422"/>
      <c r="CB172" s="1422"/>
      <c r="CC172" s="1422"/>
      <c r="CD172" s="1422"/>
      <c r="CE172" s="1422"/>
      <c r="CF172" s="1422"/>
      <c r="CG172" s="1422"/>
      <c r="CH172" s="1422"/>
      <c r="CI172" s="1422"/>
      <c r="CJ172" s="1422"/>
      <c r="CK172" s="1422"/>
      <c r="CL172" s="1422"/>
      <c r="CM172" s="1422"/>
      <c r="CN172" s="1422"/>
      <c r="CO172" s="1422"/>
      <c r="CP172" s="1422"/>
      <c r="CQ172" s="1422"/>
      <c r="CR172" s="1423"/>
    </row>
    <row r="173" spans="5:101" ht="32.1" customHeight="1">
      <c r="E173" s="709"/>
      <c r="F173" s="693"/>
      <c r="G173" s="694"/>
      <c r="H173" s="692"/>
      <c r="I173" s="693"/>
      <c r="J173" s="694"/>
      <c r="K173" s="701" t="s">
        <v>88</v>
      </c>
      <c r="L173" s="702"/>
      <c r="M173" s="702"/>
      <c r="N173" s="702"/>
      <c r="O173" s="702"/>
      <c r="P173" s="702"/>
      <c r="Q173" s="702"/>
      <c r="R173" s="702"/>
      <c r="S173" s="702"/>
      <c r="T173" s="702"/>
      <c r="U173" s="702"/>
      <c r="V173" s="702"/>
      <c r="W173" s="702"/>
      <c r="X173" s="703"/>
      <c r="Y173" s="194" t="s">
        <v>62</v>
      </c>
      <c r="Z173" s="195"/>
      <c r="AA173" s="195"/>
      <c r="AB173" s="195"/>
      <c r="AC173" s="195"/>
      <c r="AD173" s="195" t="str">
        <f>IF(AE173="","","(")</f>
        <v/>
      </c>
      <c r="AE173" s="830" t="str">
        <f>BO173</f>
        <v/>
      </c>
      <c r="AF173" s="830"/>
      <c r="AG173" s="830"/>
      <c r="AH173" s="830"/>
      <c r="AI173" s="830"/>
      <c r="AJ173" s="830"/>
      <c r="AK173" s="830"/>
      <c r="AL173" s="830"/>
      <c r="AM173" s="830"/>
      <c r="AN173" s="830"/>
      <c r="AO173" s="830"/>
      <c r="AP173" s="196" t="str">
        <f>IF(AE173="","",")")</f>
        <v/>
      </c>
      <c r="AQ173" s="1445"/>
      <c r="AR173" s="1446"/>
      <c r="AS173" s="1446"/>
      <c r="AT173" s="1446"/>
      <c r="AU173" s="1446"/>
      <c r="AV173" s="1446"/>
      <c r="AW173" s="1446"/>
      <c r="AX173" s="1446"/>
      <c r="AY173" s="1446"/>
      <c r="AZ173" s="1446"/>
      <c r="BA173" s="1446"/>
      <c r="BB173" s="1446"/>
      <c r="BC173" s="1446"/>
      <c r="BD173" s="1446"/>
      <c r="BE173" s="1446"/>
      <c r="BF173" s="1446"/>
      <c r="BG173" s="1446"/>
      <c r="BH173" s="1447"/>
      <c r="BI173" s="194" t="s">
        <v>451</v>
      </c>
      <c r="BJ173" s="195"/>
      <c r="BK173" s="195"/>
      <c r="BL173" s="195"/>
      <c r="BM173" s="195"/>
      <c r="BN173" s="195" t="str">
        <f>IF(BO173="","","(")</f>
        <v/>
      </c>
      <c r="BO173" s="830" t="str">
        <f>IF(作業３!G58=0,"",作業３!G58)</f>
        <v/>
      </c>
      <c r="BP173" s="830"/>
      <c r="BQ173" s="830"/>
      <c r="BR173" s="830"/>
      <c r="BS173" s="830"/>
      <c r="BT173" s="830"/>
      <c r="BU173" s="830"/>
      <c r="BV173" s="830"/>
      <c r="BW173" s="830"/>
      <c r="BX173" s="830"/>
      <c r="BY173" s="830"/>
      <c r="BZ173" s="196" t="str">
        <f>IF(BO173="","",")")</f>
        <v/>
      </c>
      <c r="CA173" s="1426"/>
      <c r="CB173" s="1426"/>
      <c r="CC173" s="1426"/>
      <c r="CD173" s="1426"/>
      <c r="CE173" s="1426"/>
      <c r="CF173" s="1426"/>
      <c r="CG173" s="1426"/>
      <c r="CH173" s="1426"/>
      <c r="CI173" s="1426"/>
      <c r="CJ173" s="1426"/>
      <c r="CK173" s="1426"/>
      <c r="CL173" s="1426"/>
      <c r="CM173" s="1426"/>
      <c r="CN173" s="1426"/>
      <c r="CO173" s="1426"/>
      <c r="CP173" s="1426"/>
      <c r="CQ173" s="1426"/>
      <c r="CR173" s="1427"/>
    </row>
    <row r="174" spans="5:101" ht="32.1" customHeight="1">
      <c r="E174" s="709"/>
      <c r="F174" s="693"/>
      <c r="G174" s="694"/>
      <c r="H174" s="695"/>
      <c r="I174" s="696"/>
      <c r="J174" s="697"/>
      <c r="K174" s="704" t="s">
        <v>89</v>
      </c>
      <c r="L174" s="705"/>
      <c r="M174" s="705"/>
      <c r="N174" s="705"/>
      <c r="O174" s="705"/>
      <c r="P174" s="705"/>
      <c r="Q174" s="705"/>
      <c r="R174" s="705"/>
      <c r="S174" s="705"/>
      <c r="T174" s="705"/>
      <c r="U174" s="705"/>
      <c r="V174" s="705"/>
      <c r="W174" s="705"/>
      <c r="X174" s="706"/>
      <c r="Y174" s="1424" t="str">
        <f>BI174</f>
        <v/>
      </c>
      <c r="Z174" s="1424"/>
      <c r="AA174" s="1424"/>
      <c r="AB174" s="1424"/>
      <c r="AC174" s="1424"/>
      <c r="AD174" s="1424"/>
      <c r="AE174" s="1424"/>
      <c r="AF174" s="1424"/>
      <c r="AG174" s="1424"/>
      <c r="AH174" s="1424"/>
      <c r="AI174" s="1424"/>
      <c r="AJ174" s="1424"/>
      <c r="AK174" s="1424"/>
      <c r="AL174" s="1424"/>
      <c r="AM174" s="1424"/>
      <c r="AN174" s="1424"/>
      <c r="AO174" s="1424"/>
      <c r="AP174" s="1424"/>
      <c r="AQ174" s="1441"/>
      <c r="AR174" s="1441"/>
      <c r="AS174" s="1441"/>
      <c r="AT174" s="1441"/>
      <c r="AU174" s="1441"/>
      <c r="AV174" s="1441"/>
      <c r="AW174" s="1441"/>
      <c r="AX174" s="1441"/>
      <c r="AY174" s="1441"/>
      <c r="AZ174" s="1441"/>
      <c r="BA174" s="1441"/>
      <c r="BB174" s="1441"/>
      <c r="BC174" s="1441"/>
      <c r="BD174" s="1441"/>
      <c r="BE174" s="1441"/>
      <c r="BF174" s="1441"/>
      <c r="BG174" s="1441"/>
      <c r="BH174" s="1441"/>
      <c r="BI174" s="1442" t="str">
        <f>IF(作業３!G59=0,"",作業３!G59)</f>
        <v/>
      </c>
      <c r="BJ174" s="1442"/>
      <c r="BK174" s="1442"/>
      <c r="BL174" s="1442"/>
      <c r="BM174" s="1442"/>
      <c r="BN174" s="1442"/>
      <c r="BO174" s="1442"/>
      <c r="BP174" s="1442"/>
      <c r="BQ174" s="1442"/>
      <c r="BR174" s="1442"/>
      <c r="BS174" s="1442"/>
      <c r="BT174" s="1442"/>
      <c r="BU174" s="1442"/>
      <c r="BV174" s="1442"/>
      <c r="BW174" s="1442"/>
      <c r="BX174" s="1442"/>
      <c r="BY174" s="1442"/>
      <c r="BZ174" s="1442"/>
      <c r="CA174" s="1443"/>
      <c r="CB174" s="1443"/>
      <c r="CC174" s="1443"/>
      <c r="CD174" s="1443"/>
      <c r="CE174" s="1443"/>
      <c r="CF174" s="1443"/>
      <c r="CG174" s="1443"/>
      <c r="CH174" s="1443"/>
      <c r="CI174" s="1443"/>
      <c r="CJ174" s="1443"/>
      <c r="CK174" s="1443"/>
      <c r="CL174" s="1443"/>
      <c r="CM174" s="1443"/>
      <c r="CN174" s="1443"/>
      <c r="CO174" s="1443"/>
      <c r="CP174" s="1443"/>
      <c r="CQ174" s="1443"/>
      <c r="CR174" s="1444"/>
    </row>
    <row r="175" spans="5:101" ht="32.1" customHeight="1">
      <c r="E175" s="709"/>
      <c r="F175" s="693"/>
      <c r="G175" s="694"/>
      <c r="H175" s="680" t="s">
        <v>137</v>
      </c>
      <c r="I175" s="681"/>
      <c r="J175" s="681"/>
      <c r="K175" s="681"/>
      <c r="L175" s="681"/>
      <c r="M175" s="681"/>
      <c r="N175" s="681"/>
      <c r="O175" s="681"/>
      <c r="P175" s="681"/>
      <c r="Q175" s="681"/>
      <c r="R175" s="681"/>
      <c r="S175" s="681"/>
      <c r="T175" s="681"/>
      <c r="U175" s="681"/>
      <c r="V175" s="681"/>
      <c r="W175" s="681"/>
      <c r="X175" s="682"/>
      <c r="Y175" s="1448" t="str">
        <f>IF(CT175=TRUE,"",SUM(Y176,Y178))</f>
        <v/>
      </c>
      <c r="Z175" s="1448"/>
      <c r="AA175" s="1448"/>
      <c r="AB175" s="1448"/>
      <c r="AC175" s="1448"/>
      <c r="AD175" s="1448"/>
      <c r="AE175" s="1448"/>
      <c r="AF175" s="1448"/>
      <c r="AG175" s="1448"/>
      <c r="AH175" s="1448"/>
      <c r="AI175" s="1448"/>
      <c r="AJ175" s="1448"/>
      <c r="AK175" s="1448"/>
      <c r="AL175" s="1448"/>
      <c r="AM175" s="1448"/>
      <c r="AN175" s="1448"/>
      <c r="AO175" s="1448"/>
      <c r="AP175" s="1448"/>
      <c r="AQ175" s="1412" t="str">
        <f>IF(CU175=TRUE,"",SUM(AQ176,AQ178))</f>
        <v/>
      </c>
      <c r="AR175" s="1412"/>
      <c r="AS175" s="1412"/>
      <c r="AT175" s="1412"/>
      <c r="AU175" s="1412"/>
      <c r="AV175" s="1412"/>
      <c r="AW175" s="1412"/>
      <c r="AX175" s="1412"/>
      <c r="AY175" s="1412"/>
      <c r="AZ175" s="1412"/>
      <c r="BA175" s="1412"/>
      <c r="BB175" s="1412"/>
      <c r="BC175" s="1412"/>
      <c r="BD175" s="1412"/>
      <c r="BE175" s="1412"/>
      <c r="BF175" s="1412"/>
      <c r="BG175" s="1412"/>
      <c r="BH175" s="1412"/>
      <c r="BI175" s="1448" t="str">
        <f>IF(CV175=TRUE,"",SUM(BI176,BI178))</f>
        <v/>
      </c>
      <c r="BJ175" s="1448"/>
      <c r="BK175" s="1448"/>
      <c r="BL175" s="1448"/>
      <c r="BM175" s="1448"/>
      <c r="BN175" s="1448"/>
      <c r="BO175" s="1448"/>
      <c r="BP175" s="1448"/>
      <c r="BQ175" s="1448"/>
      <c r="BR175" s="1448"/>
      <c r="BS175" s="1448"/>
      <c r="BT175" s="1448"/>
      <c r="BU175" s="1448"/>
      <c r="BV175" s="1448"/>
      <c r="BW175" s="1448"/>
      <c r="BX175" s="1448"/>
      <c r="BY175" s="1448"/>
      <c r="BZ175" s="1448"/>
      <c r="CA175" s="1439" t="str">
        <f>IF(CW175=TRUE,"",SUM(CA176,CA178))</f>
        <v/>
      </c>
      <c r="CB175" s="1439"/>
      <c r="CC175" s="1439"/>
      <c r="CD175" s="1439"/>
      <c r="CE175" s="1439"/>
      <c r="CF175" s="1439"/>
      <c r="CG175" s="1439"/>
      <c r="CH175" s="1439"/>
      <c r="CI175" s="1439"/>
      <c r="CJ175" s="1439"/>
      <c r="CK175" s="1439"/>
      <c r="CL175" s="1439"/>
      <c r="CM175" s="1439"/>
      <c r="CN175" s="1439"/>
      <c r="CO175" s="1439"/>
      <c r="CP175" s="1439"/>
      <c r="CQ175" s="1439"/>
      <c r="CR175" s="1440"/>
      <c r="CS175">
        <f t="shared" ref="CS175:CS180" si="3">IF(BI175="",0,BI175)</f>
        <v>0</v>
      </c>
      <c r="CT175" t="b">
        <f>AND(Y176="",Y178="")</f>
        <v>1</v>
      </c>
      <c r="CU175" t="b">
        <f>AND(AQ176="",AQ178="")</f>
        <v>1</v>
      </c>
      <c r="CV175" t="b">
        <f>AND(BI176="",BI178="")</f>
        <v>1</v>
      </c>
      <c r="CW175" t="b">
        <f>AND(CA176="",CA178="")</f>
        <v>1</v>
      </c>
    </row>
    <row r="176" spans="5:101" ht="32.1" customHeight="1">
      <c r="E176" s="709"/>
      <c r="F176" s="693"/>
      <c r="G176" s="694"/>
      <c r="H176" s="689" t="s">
        <v>133</v>
      </c>
      <c r="I176" s="690"/>
      <c r="J176" s="691"/>
      <c r="K176" s="698" t="s">
        <v>90</v>
      </c>
      <c r="L176" s="699"/>
      <c r="M176" s="699"/>
      <c r="N176" s="699"/>
      <c r="O176" s="699"/>
      <c r="P176" s="699"/>
      <c r="Q176" s="699"/>
      <c r="R176" s="699"/>
      <c r="S176" s="699"/>
      <c r="T176" s="699"/>
      <c r="U176" s="699"/>
      <c r="V176" s="699"/>
      <c r="W176" s="699"/>
      <c r="X176" s="700"/>
      <c r="Y176" s="1413" t="str">
        <f>BI176</f>
        <v/>
      </c>
      <c r="Z176" s="1413"/>
      <c r="AA176" s="1413"/>
      <c r="AB176" s="1413"/>
      <c r="AC176" s="1413"/>
      <c r="AD176" s="1413"/>
      <c r="AE176" s="1413"/>
      <c r="AF176" s="1413"/>
      <c r="AG176" s="1413"/>
      <c r="AH176" s="1413"/>
      <c r="AI176" s="1413"/>
      <c r="AJ176" s="1413"/>
      <c r="AK176" s="1413"/>
      <c r="AL176" s="1413"/>
      <c r="AM176" s="1413"/>
      <c r="AN176" s="1413"/>
      <c r="AO176" s="1413"/>
      <c r="AP176" s="1413"/>
      <c r="AQ176" s="1434"/>
      <c r="AR176" s="1434"/>
      <c r="AS176" s="1434"/>
      <c r="AT176" s="1434"/>
      <c r="AU176" s="1434"/>
      <c r="AV176" s="1434"/>
      <c r="AW176" s="1434"/>
      <c r="AX176" s="1434"/>
      <c r="AY176" s="1434"/>
      <c r="AZ176" s="1434"/>
      <c r="BA176" s="1434"/>
      <c r="BB176" s="1434"/>
      <c r="BC176" s="1434"/>
      <c r="BD176" s="1434"/>
      <c r="BE176" s="1434"/>
      <c r="BF176" s="1434"/>
      <c r="BG176" s="1434"/>
      <c r="BH176" s="1434"/>
      <c r="BI176" s="1413" t="str">
        <f>IF(作業３!G61=0,"",作業３!G61)</f>
        <v/>
      </c>
      <c r="BJ176" s="1413"/>
      <c r="BK176" s="1413"/>
      <c r="BL176" s="1413"/>
      <c r="BM176" s="1413"/>
      <c r="BN176" s="1413"/>
      <c r="BO176" s="1413"/>
      <c r="BP176" s="1413"/>
      <c r="BQ176" s="1413"/>
      <c r="BR176" s="1413"/>
      <c r="BS176" s="1413"/>
      <c r="BT176" s="1413"/>
      <c r="BU176" s="1413"/>
      <c r="BV176" s="1413"/>
      <c r="BW176" s="1413"/>
      <c r="BX176" s="1413"/>
      <c r="BY176" s="1413"/>
      <c r="BZ176" s="1413"/>
      <c r="CA176" s="1422"/>
      <c r="CB176" s="1422"/>
      <c r="CC176" s="1422"/>
      <c r="CD176" s="1422"/>
      <c r="CE176" s="1422"/>
      <c r="CF176" s="1422"/>
      <c r="CG176" s="1422"/>
      <c r="CH176" s="1422"/>
      <c r="CI176" s="1422"/>
      <c r="CJ176" s="1422"/>
      <c r="CK176" s="1422"/>
      <c r="CL176" s="1422"/>
      <c r="CM176" s="1422"/>
      <c r="CN176" s="1422"/>
      <c r="CO176" s="1422"/>
      <c r="CP176" s="1422"/>
      <c r="CQ176" s="1422"/>
      <c r="CR176" s="1423"/>
      <c r="CS176">
        <f t="shared" si="3"/>
        <v>0</v>
      </c>
    </row>
    <row r="177" spans="5:101" ht="32.1" customHeight="1">
      <c r="E177" s="709"/>
      <c r="F177" s="693"/>
      <c r="G177" s="694"/>
      <c r="H177" s="692"/>
      <c r="I177" s="693"/>
      <c r="J177" s="694"/>
      <c r="K177" s="701" t="s">
        <v>88</v>
      </c>
      <c r="L177" s="702"/>
      <c r="M177" s="702"/>
      <c r="N177" s="702"/>
      <c r="O177" s="702"/>
      <c r="P177" s="702"/>
      <c r="Q177" s="702"/>
      <c r="R177" s="702"/>
      <c r="S177" s="702"/>
      <c r="T177" s="702"/>
      <c r="U177" s="702"/>
      <c r="V177" s="702"/>
      <c r="W177" s="702"/>
      <c r="X177" s="703"/>
      <c r="Y177" s="194" t="s">
        <v>62</v>
      </c>
      <c r="Z177" s="195"/>
      <c r="AA177" s="195"/>
      <c r="AB177" s="195"/>
      <c r="AC177" s="195"/>
      <c r="AD177" s="195" t="str">
        <f>IF(AE177="","","(")</f>
        <v/>
      </c>
      <c r="AE177" s="830" t="str">
        <f>BO177</f>
        <v/>
      </c>
      <c r="AF177" s="830"/>
      <c r="AG177" s="830"/>
      <c r="AH177" s="830"/>
      <c r="AI177" s="830"/>
      <c r="AJ177" s="830"/>
      <c r="AK177" s="830"/>
      <c r="AL177" s="830"/>
      <c r="AM177" s="830"/>
      <c r="AN177" s="830"/>
      <c r="AO177" s="830"/>
      <c r="AP177" s="196" t="str">
        <f>IF(AE177="","",")")</f>
        <v/>
      </c>
      <c r="AQ177" s="1425"/>
      <c r="AR177" s="1425"/>
      <c r="AS177" s="1425"/>
      <c r="AT177" s="1425"/>
      <c r="AU177" s="1425"/>
      <c r="AV177" s="1425"/>
      <c r="AW177" s="1425"/>
      <c r="AX177" s="1425"/>
      <c r="AY177" s="1425"/>
      <c r="AZ177" s="1425"/>
      <c r="BA177" s="1425"/>
      <c r="BB177" s="1425"/>
      <c r="BC177" s="1425"/>
      <c r="BD177" s="1425"/>
      <c r="BE177" s="1425"/>
      <c r="BF177" s="1425"/>
      <c r="BG177" s="1425"/>
      <c r="BH177" s="1425"/>
      <c r="BI177" s="194" t="s">
        <v>451</v>
      </c>
      <c r="BJ177" s="195"/>
      <c r="BK177" s="195"/>
      <c r="BL177" s="195"/>
      <c r="BM177" s="195"/>
      <c r="BN177" s="195" t="str">
        <f>IF(BO177="","","(")</f>
        <v/>
      </c>
      <c r="BO177" s="830" t="str">
        <f>IF(作業３!G62=0,"",作業３!G62)</f>
        <v/>
      </c>
      <c r="BP177" s="830"/>
      <c r="BQ177" s="830"/>
      <c r="BR177" s="830"/>
      <c r="BS177" s="830"/>
      <c r="BT177" s="830"/>
      <c r="BU177" s="830"/>
      <c r="BV177" s="830"/>
      <c r="BW177" s="830"/>
      <c r="BX177" s="830"/>
      <c r="BY177" s="830"/>
      <c r="BZ177" s="196" t="str">
        <f>IF(BO177="","",")")</f>
        <v/>
      </c>
      <c r="CA177" s="1426"/>
      <c r="CB177" s="1426"/>
      <c r="CC177" s="1426"/>
      <c r="CD177" s="1426"/>
      <c r="CE177" s="1426"/>
      <c r="CF177" s="1426"/>
      <c r="CG177" s="1426"/>
      <c r="CH177" s="1426"/>
      <c r="CI177" s="1426"/>
      <c r="CJ177" s="1426"/>
      <c r="CK177" s="1426"/>
      <c r="CL177" s="1426"/>
      <c r="CM177" s="1426"/>
      <c r="CN177" s="1426"/>
      <c r="CO177" s="1426"/>
      <c r="CP177" s="1426"/>
      <c r="CQ177" s="1426"/>
      <c r="CR177" s="1427"/>
      <c r="CS177" t="str">
        <f t="shared" si="3"/>
        <v xml:space="preserve"> </v>
      </c>
    </row>
    <row r="178" spans="5:101" ht="32.1" customHeight="1">
      <c r="E178" s="709"/>
      <c r="F178" s="693"/>
      <c r="G178" s="694"/>
      <c r="H178" s="695"/>
      <c r="I178" s="696"/>
      <c r="J178" s="697"/>
      <c r="K178" s="704" t="s">
        <v>91</v>
      </c>
      <c r="L178" s="705"/>
      <c r="M178" s="705"/>
      <c r="N178" s="705"/>
      <c r="O178" s="705"/>
      <c r="P178" s="705"/>
      <c r="Q178" s="705"/>
      <c r="R178" s="705"/>
      <c r="S178" s="705"/>
      <c r="T178" s="705"/>
      <c r="U178" s="705"/>
      <c r="V178" s="705"/>
      <c r="W178" s="705"/>
      <c r="X178" s="706"/>
      <c r="Y178" s="1424" t="str">
        <f t="shared" ref="Y178:Y184" si="4">BI178</f>
        <v/>
      </c>
      <c r="Z178" s="1424"/>
      <c r="AA178" s="1424"/>
      <c r="AB178" s="1424"/>
      <c r="AC178" s="1424"/>
      <c r="AD178" s="1424"/>
      <c r="AE178" s="1424"/>
      <c r="AF178" s="1424"/>
      <c r="AG178" s="1424"/>
      <c r="AH178" s="1424"/>
      <c r="AI178" s="1424"/>
      <c r="AJ178" s="1424"/>
      <c r="AK178" s="1424"/>
      <c r="AL178" s="1424"/>
      <c r="AM178" s="1424"/>
      <c r="AN178" s="1424"/>
      <c r="AO178" s="1424"/>
      <c r="AP178" s="1424"/>
      <c r="AQ178" s="1441"/>
      <c r="AR178" s="1441"/>
      <c r="AS178" s="1441"/>
      <c r="AT178" s="1441"/>
      <c r="AU178" s="1441"/>
      <c r="AV178" s="1441"/>
      <c r="AW178" s="1441"/>
      <c r="AX178" s="1441"/>
      <c r="AY178" s="1441"/>
      <c r="AZ178" s="1441"/>
      <c r="BA178" s="1441"/>
      <c r="BB178" s="1441"/>
      <c r="BC178" s="1441"/>
      <c r="BD178" s="1441"/>
      <c r="BE178" s="1441"/>
      <c r="BF178" s="1441"/>
      <c r="BG178" s="1441"/>
      <c r="BH178" s="1441"/>
      <c r="BI178" s="1442" t="str">
        <f>IF(作業３!G63=0,"",作業３!G63)</f>
        <v/>
      </c>
      <c r="BJ178" s="1442"/>
      <c r="BK178" s="1442"/>
      <c r="BL178" s="1442"/>
      <c r="BM178" s="1442"/>
      <c r="BN178" s="1442"/>
      <c r="BO178" s="1442"/>
      <c r="BP178" s="1442"/>
      <c r="BQ178" s="1442"/>
      <c r="BR178" s="1442"/>
      <c r="BS178" s="1442"/>
      <c r="BT178" s="1442"/>
      <c r="BU178" s="1442"/>
      <c r="BV178" s="1442"/>
      <c r="BW178" s="1442"/>
      <c r="BX178" s="1442"/>
      <c r="BY178" s="1442"/>
      <c r="BZ178" s="1442"/>
      <c r="CA178" s="1443"/>
      <c r="CB178" s="1443"/>
      <c r="CC178" s="1443"/>
      <c r="CD178" s="1443"/>
      <c r="CE178" s="1443"/>
      <c r="CF178" s="1443"/>
      <c r="CG178" s="1443"/>
      <c r="CH178" s="1443"/>
      <c r="CI178" s="1443"/>
      <c r="CJ178" s="1443"/>
      <c r="CK178" s="1443"/>
      <c r="CL178" s="1443"/>
      <c r="CM178" s="1443"/>
      <c r="CN178" s="1443"/>
      <c r="CO178" s="1443"/>
      <c r="CP178" s="1443"/>
      <c r="CQ178" s="1443"/>
      <c r="CR178" s="1444"/>
      <c r="CS178">
        <f t="shared" si="3"/>
        <v>0</v>
      </c>
    </row>
    <row r="179" spans="5:101" ht="32.1" customHeight="1">
      <c r="E179" s="709"/>
      <c r="F179" s="693"/>
      <c r="G179" s="694"/>
      <c r="H179" s="831" t="s">
        <v>138</v>
      </c>
      <c r="I179" s="832"/>
      <c r="J179" s="832"/>
      <c r="K179" s="832"/>
      <c r="L179" s="832"/>
      <c r="M179" s="832"/>
      <c r="N179" s="832"/>
      <c r="O179" s="832"/>
      <c r="P179" s="832"/>
      <c r="Q179" s="832"/>
      <c r="R179" s="832"/>
      <c r="S179" s="832"/>
      <c r="T179" s="832"/>
      <c r="U179" s="832"/>
      <c r="V179" s="832"/>
      <c r="W179" s="832"/>
      <c r="X179" s="833"/>
      <c r="Y179" s="1411" t="str">
        <f t="shared" si="4"/>
        <v/>
      </c>
      <c r="Z179" s="1411"/>
      <c r="AA179" s="1411"/>
      <c r="AB179" s="1411"/>
      <c r="AC179" s="1411"/>
      <c r="AD179" s="1411"/>
      <c r="AE179" s="1411"/>
      <c r="AF179" s="1411"/>
      <c r="AG179" s="1411"/>
      <c r="AH179" s="1411"/>
      <c r="AI179" s="1411"/>
      <c r="AJ179" s="1411"/>
      <c r="AK179" s="1411"/>
      <c r="AL179" s="1411"/>
      <c r="AM179" s="1411"/>
      <c r="AN179" s="1411"/>
      <c r="AO179" s="1411"/>
      <c r="AP179" s="1411"/>
      <c r="AQ179" s="1412"/>
      <c r="AR179" s="1412"/>
      <c r="AS179" s="1412"/>
      <c r="AT179" s="1412"/>
      <c r="AU179" s="1412"/>
      <c r="AV179" s="1412"/>
      <c r="AW179" s="1412"/>
      <c r="AX179" s="1412"/>
      <c r="AY179" s="1412"/>
      <c r="AZ179" s="1412"/>
      <c r="BA179" s="1412"/>
      <c r="BB179" s="1412"/>
      <c r="BC179" s="1412"/>
      <c r="BD179" s="1412"/>
      <c r="BE179" s="1412"/>
      <c r="BF179" s="1412"/>
      <c r="BG179" s="1412"/>
      <c r="BH179" s="1412"/>
      <c r="BI179" s="1411" t="str">
        <f>IF(作業３!G64=0,"",作業３!G64)</f>
        <v/>
      </c>
      <c r="BJ179" s="1411"/>
      <c r="BK179" s="1411"/>
      <c r="BL179" s="1411"/>
      <c r="BM179" s="1411"/>
      <c r="BN179" s="1411"/>
      <c r="BO179" s="1411"/>
      <c r="BP179" s="1411"/>
      <c r="BQ179" s="1411"/>
      <c r="BR179" s="1411"/>
      <c r="BS179" s="1411"/>
      <c r="BT179" s="1411"/>
      <c r="BU179" s="1411"/>
      <c r="BV179" s="1411"/>
      <c r="BW179" s="1411"/>
      <c r="BX179" s="1411"/>
      <c r="BY179" s="1411"/>
      <c r="BZ179" s="1411"/>
      <c r="CA179" s="1439"/>
      <c r="CB179" s="1439"/>
      <c r="CC179" s="1439"/>
      <c r="CD179" s="1439"/>
      <c r="CE179" s="1439"/>
      <c r="CF179" s="1439"/>
      <c r="CG179" s="1439"/>
      <c r="CH179" s="1439"/>
      <c r="CI179" s="1439"/>
      <c r="CJ179" s="1439"/>
      <c r="CK179" s="1439"/>
      <c r="CL179" s="1439"/>
      <c r="CM179" s="1439"/>
      <c r="CN179" s="1439"/>
      <c r="CO179" s="1439"/>
      <c r="CP179" s="1439"/>
      <c r="CQ179" s="1439"/>
      <c r="CR179" s="1440"/>
      <c r="CS179">
        <f t="shared" si="3"/>
        <v>0</v>
      </c>
    </row>
    <row r="180" spans="5:101" ht="32.1" customHeight="1">
      <c r="E180" s="709"/>
      <c r="F180" s="693"/>
      <c r="G180" s="694"/>
      <c r="H180" s="831" t="s">
        <v>139</v>
      </c>
      <c r="I180" s="832"/>
      <c r="J180" s="832"/>
      <c r="K180" s="832"/>
      <c r="L180" s="832"/>
      <c r="M180" s="832"/>
      <c r="N180" s="832"/>
      <c r="O180" s="832"/>
      <c r="P180" s="832"/>
      <c r="Q180" s="832"/>
      <c r="R180" s="832"/>
      <c r="S180" s="832"/>
      <c r="T180" s="832"/>
      <c r="U180" s="832"/>
      <c r="V180" s="832"/>
      <c r="W180" s="832"/>
      <c r="X180" s="833"/>
      <c r="Y180" s="1411" t="str">
        <f t="shared" si="4"/>
        <v/>
      </c>
      <c r="Z180" s="1411"/>
      <c r="AA180" s="1411"/>
      <c r="AB180" s="1411"/>
      <c r="AC180" s="1411"/>
      <c r="AD180" s="1411"/>
      <c r="AE180" s="1411"/>
      <c r="AF180" s="1411"/>
      <c r="AG180" s="1411"/>
      <c r="AH180" s="1411"/>
      <c r="AI180" s="1411"/>
      <c r="AJ180" s="1411"/>
      <c r="AK180" s="1411"/>
      <c r="AL180" s="1411"/>
      <c r="AM180" s="1411"/>
      <c r="AN180" s="1411"/>
      <c r="AO180" s="1411"/>
      <c r="AP180" s="1411"/>
      <c r="AQ180" s="1412"/>
      <c r="AR180" s="1412"/>
      <c r="AS180" s="1412"/>
      <c r="AT180" s="1412"/>
      <c r="AU180" s="1412"/>
      <c r="AV180" s="1412"/>
      <c r="AW180" s="1412"/>
      <c r="AX180" s="1412"/>
      <c r="AY180" s="1412"/>
      <c r="AZ180" s="1412"/>
      <c r="BA180" s="1412"/>
      <c r="BB180" s="1412"/>
      <c r="BC180" s="1412"/>
      <c r="BD180" s="1412"/>
      <c r="BE180" s="1412"/>
      <c r="BF180" s="1412"/>
      <c r="BG180" s="1412"/>
      <c r="BH180" s="1412"/>
      <c r="BI180" s="1411" t="str">
        <f>IF(作業３!G65=0,"",作業３!G65)</f>
        <v/>
      </c>
      <c r="BJ180" s="1411"/>
      <c r="BK180" s="1411"/>
      <c r="BL180" s="1411"/>
      <c r="BM180" s="1411"/>
      <c r="BN180" s="1411"/>
      <c r="BO180" s="1411"/>
      <c r="BP180" s="1411"/>
      <c r="BQ180" s="1411"/>
      <c r="BR180" s="1411"/>
      <c r="BS180" s="1411"/>
      <c r="BT180" s="1411"/>
      <c r="BU180" s="1411"/>
      <c r="BV180" s="1411"/>
      <c r="BW180" s="1411"/>
      <c r="BX180" s="1411"/>
      <c r="BY180" s="1411"/>
      <c r="BZ180" s="1411"/>
      <c r="CA180" s="1439"/>
      <c r="CB180" s="1439"/>
      <c r="CC180" s="1439"/>
      <c r="CD180" s="1439"/>
      <c r="CE180" s="1439"/>
      <c r="CF180" s="1439"/>
      <c r="CG180" s="1439"/>
      <c r="CH180" s="1439"/>
      <c r="CI180" s="1439"/>
      <c r="CJ180" s="1439"/>
      <c r="CK180" s="1439"/>
      <c r="CL180" s="1439"/>
      <c r="CM180" s="1439"/>
      <c r="CN180" s="1439"/>
      <c r="CO180" s="1439"/>
      <c r="CP180" s="1439"/>
      <c r="CQ180" s="1439"/>
      <c r="CR180" s="1440"/>
      <c r="CS180">
        <f t="shared" si="3"/>
        <v>0</v>
      </c>
    </row>
    <row r="181" spans="5:101" ht="32.1" customHeight="1" thickBot="1">
      <c r="E181" s="710"/>
      <c r="F181" s="711"/>
      <c r="G181" s="712"/>
      <c r="H181" s="834" t="s">
        <v>140</v>
      </c>
      <c r="I181" s="835"/>
      <c r="J181" s="835"/>
      <c r="K181" s="835"/>
      <c r="L181" s="835"/>
      <c r="M181" s="835"/>
      <c r="N181" s="835"/>
      <c r="O181" s="835"/>
      <c r="P181" s="835"/>
      <c r="Q181" s="835"/>
      <c r="R181" s="835"/>
      <c r="S181" s="835"/>
      <c r="T181" s="835"/>
      <c r="U181" s="835"/>
      <c r="V181" s="835"/>
      <c r="W181" s="835"/>
      <c r="X181" s="836"/>
      <c r="Y181" s="1435" t="str">
        <f t="shared" si="4"/>
        <v/>
      </c>
      <c r="Z181" s="1435"/>
      <c r="AA181" s="1435"/>
      <c r="AB181" s="1435"/>
      <c r="AC181" s="1435"/>
      <c r="AD181" s="1435"/>
      <c r="AE181" s="1435"/>
      <c r="AF181" s="1435"/>
      <c r="AG181" s="1435"/>
      <c r="AH181" s="1435"/>
      <c r="AI181" s="1435"/>
      <c r="AJ181" s="1435"/>
      <c r="AK181" s="1435"/>
      <c r="AL181" s="1435"/>
      <c r="AM181" s="1435"/>
      <c r="AN181" s="1435"/>
      <c r="AO181" s="1435"/>
      <c r="AP181" s="1435"/>
      <c r="AQ181" s="1436"/>
      <c r="AR181" s="1436"/>
      <c r="AS181" s="1436"/>
      <c r="AT181" s="1436"/>
      <c r="AU181" s="1436"/>
      <c r="AV181" s="1436"/>
      <c r="AW181" s="1436"/>
      <c r="AX181" s="1436"/>
      <c r="AY181" s="1436"/>
      <c r="AZ181" s="1436"/>
      <c r="BA181" s="1436"/>
      <c r="BB181" s="1436"/>
      <c r="BC181" s="1436"/>
      <c r="BD181" s="1436"/>
      <c r="BE181" s="1436"/>
      <c r="BF181" s="1436"/>
      <c r="BG181" s="1436"/>
      <c r="BH181" s="1436"/>
      <c r="BI181" s="1435" t="str">
        <f>IF(作業３!G66=0,"",作業３!G66)</f>
        <v/>
      </c>
      <c r="BJ181" s="1435"/>
      <c r="BK181" s="1435"/>
      <c r="BL181" s="1435"/>
      <c r="BM181" s="1435"/>
      <c r="BN181" s="1435"/>
      <c r="BO181" s="1435"/>
      <c r="BP181" s="1435"/>
      <c r="BQ181" s="1435"/>
      <c r="BR181" s="1435"/>
      <c r="BS181" s="1435"/>
      <c r="BT181" s="1435"/>
      <c r="BU181" s="1435"/>
      <c r="BV181" s="1435"/>
      <c r="BW181" s="1435"/>
      <c r="BX181" s="1435"/>
      <c r="BY181" s="1435"/>
      <c r="BZ181" s="1435"/>
      <c r="CA181" s="1437"/>
      <c r="CB181" s="1437"/>
      <c r="CC181" s="1437"/>
      <c r="CD181" s="1437"/>
      <c r="CE181" s="1437"/>
      <c r="CF181" s="1437"/>
      <c r="CG181" s="1437"/>
      <c r="CH181" s="1437"/>
      <c r="CI181" s="1437"/>
      <c r="CJ181" s="1437"/>
      <c r="CK181" s="1437"/>
      <c r="CL181" s="1437"/>
      <c r="CM181" s="1437"/>
      <c r="CN181" s="1437"/>
      <c r="CO181" s="1437"/>
      <c r="CP181" s="1437"/>
      <c r="CQ181" s="1437"/>
      <c r="CR181" s="1438"/>
    </row>
    <row r="182" spans="5:101" ht="35.1" customHeight="1" thickBot="1">
      <c r="E182" s="686" t="s">
        <v>92</v>
      </c>
      <c r="F182" s="687"/>
      <c r="G182" s="687"/>
      <c r="H182" s="687"/>
      <c r="I182" s="687"/>
      <c r="J182" s="687"/>
      <c r="K182" s="687"/>
      <c r="L182" s="687"/>
      <c r="M182" s="687"/>
      <c r="N182" s="687"/>
      <c r="O182" s="687"/>
      <c r="P182" s="687"/>
      <c r="Q182" s="687"/>
      <c r="R182" s="687"/>
      <c r="S182" s="687"/>
      <c r="T182" s="687"/>
      <c r="U182" s="687"/>
      <c r="V182" s="687"/>
      <c r="W182" s="687"/>
      <c r="X182" s="688"/>
      <c r="Y182" s="1409" t="str">
        <f t="shared" si="4"/>
        <v/>
      </c>
      <c r="Z182" s="1409"/>
      <c r="AA182" s="1409"/>
      <c r="AB182" s="1409"/>
      <c r="AC182" s="1409"/>
      <c r="AD182" s="1409"/>
      <c r="AE182" s="1409"/>
      <c r="AF182" s="1409"/>
      <c r="AG182" s="1409"/>
      <c r="AH182" s="1409"/>
      <c r="AI182" s="1409"/>
      <c r="AJ182" s="1409"/>
      <c r="AK182" s="1409"/>
      <c r="AL182" s="1409"/>
      <c r="AM182" s="1409"/>
      <c r="AN182" s="1409"/>
      <c r="AO182" s="1409"/>
      <c r="AP182" s="1409"/>
      <c r="AQ182" s="1410"/>
      <c r="AR182" s="1410"/>
      <c r="AS182" s="1410"/>
      <c r="AT182" s="1410"/>
      <c r="AU182" s="1410"/>
      <c r="AV182" s="1410"/>
      <c r="AW182" s="1410"/>
      <c r="AX182" s="1410"/>
      <c r="AY182" s="1410"/>
      <c r="AZ182" s="1410"/>
      <c r="BA182" s="1410"/>
      <c r="BB182" s="1410"/>
      <c r="BC182" s="1410"/>
      <c r="BD182" s="1410"/>
      <c r="BE182" s="1410"/>
      <c r="BF182" s="1410"/>
      <c r="BG182" s="1410"/>
      <c r="BH182" s="1410"/>
      <c r="BI182" s="1409" t="str">
        <f>IF(作業３!G67=0,"",作業３!G67)</f>
        <v/>
      </c>
      <c r="BJ182" s="1409"/>
      <c r="BK182" s="1409"/>
      <c r="BL182" s="1409"/>
      <c r="BM182" s="1409"/>
      <c r="BN182" s="1409"/>
      <c r="BO182" s="1409"/>
      <c r="BP182" s="1409"/>
      <c r="BQ182" s="1409"/>
      <c r="BR182" s="1409"/>
      <c r="BS182" s="1409"/>
      <c r="BT182" s="1409"/>
      <c r="BU182" s="1409"/>
      <c r="BV182" s="1409"/>
      <c r="BW182" s="1409"/>
      <c r="BX182" s="1409"/>
      <c r="BY182" s="1409"/>
      <c r="BZ182" s="1409"/>
      <c r="CA182" s="1403"/>
      <c r="CB182" s="1403"/>
      <c r="CC182" s="1403"/>
      <c r="CD182" s="1403"/>
      <c r="CE182" s="1403"/>
      <c r="CF182" s="1403"/>
      <c r="CG182" s="1403"/>
      <c r="CH182" s="1403"/>
      <c r="CI182" s="1403"/>
      <c r="CJ182" s="1403"/>
      <c r="CK182" s="1403"/>
      <c r="CL182" s="1403"/>
      <c r="CM182" s="1403"/>
      <c r="CN182" s="1403"/>
      <c r="CO182" s="1403"/>
      <c r="CP182" s="1403"/>
      <c r="CQ182" s="1403"/>
      <c r="CR182" s="1404"/>
      <c r="CS182">
        <f>IF(BI182="",0,BI182)</f>
        <v>0</v>
      </c>
    </row>
    <row r="183" spans="5:101" ht="35.1" customHeight="1" thickBot="1">
      <c r="E183" s="686" t="s">
        <v>93</v>
      </c>
      <c r="F183" s="687"/>
      <c r="G183" s="687"/>
      <c r="H183" s="687"/>
      <c r="I183" s="687"/>
      <c r="J183" s="687"/>
      <c r="K183" s="687"/>
      <c r="L183" s="687"/>
      <c r="M183" s="687"/>
      <c r="N183" s="687"/>
      <c r="O183" s="687"/>
      <c r="P183" s="687"/>
      <c r="Q183" s="687"/>
      <c r="R183" s="687"/>
      <c r="S183" s="687"/>
      <c r="T183" s="687"/>
      <c r="U183" s="687"/>
      <c r="V183" s="687"/>
      <c r="W183" s="687"/>
      <c r="X183" s="688"/>
      <c r="Y183" s="1409" t="str">
        <f t="shared" si="4"/>
        <v/>
      </c>
      <c r="Z183" s="1409"/>
      <c r="AA183" s="1409"/>
      <c r="AB183" s="1409"/>
      <c r="AC183" s="1409"/>
      <c r="AD183" s="1409"/>
      <c r="AE183" s="1409"/>
      <c r="AF183" s="1409"/>
      <c r="AG183" s="1409"/>
      <c r="AH183" s="1409"/>
      <c r="AI183" s="1409"/>
      <c r="AJ183" s="1409"/>
      <c r="AK183" s="1409"/>
      <c r="AL183" s="1409"/>
      <c r="AM183" s="1409"/>
      <c r="AN183" s="1409"/>
      <c r="AO183" s="1409"/>
      <c r="AP183" s="1409"/>
      <c r="AQ183" s="1410"/>
      <c r="AR183" s="1410"/>
      <c r="AS183" s="1410"/>
      <c r="AT183" s="1410"/>
      <c r="AU183" s="1410"/>
      <c r="AV183" s="1410"/>
      <c r="AW183" s="1410"/>
      <c r="AX183" s="1410"/>
      <c r="AY183" s="1410"/>
      <c r="AZ183" s="1410"/>
      <c r="BA183" s="1410"/>
      <c r="BB183" s="1410"/>
      <c r="BC183" s="1410"/>
      <c r="BD183" s="1410"/>
      <c r="BE183" s="1410"/>
      <c r="BF183" s="1410"/>
      <c r="BG183" s="1410"/>
      <c r="BH183" s="1410"/>
      <c r="BI183" s="1409" t="str">
        <f>IF(作業３!G68=0,"",作業３!G68)</f>
        <v/>
      </c>
      <c r="BJ183" s="1409"/>
      <c r="BK183" s="1409"/>
      <c r="BL183" s="1409"/>
      <c r="BM183" s="1409"/>
      <c r="BN183" s="1409"/>
      <c r="BO183" s="1409"/>
      <c r="BP183" s="1409"/>
      <c r="BQ183" s="1409"/>
      <c r="BR183" s="1409"/>
      <c r="BS183" s="1409"/>
      <c r="BT183" s="1409"/>
      <c r="BU183" s="1409"/>
      <c r="BV183" s="1409"/>
      <c r="BW183" s="1409"/>
      <c r="BX183" s="1409"/>
      <c r="BY183" s="1409"/>
      <c r="BZ183" s="1409"/>
      <c r="CA183" s="1403"/>
      <c r="CB183" s="1403"/>
      <c r="CC183" s="1403"/>
      <c r="CD183" s="1403"/>
      <c r="CE183" s="1403"/>
      <c r="CF183" s="1403"/>
      <c r="CG183" s="1403"/>
      <c r="CH183" s="1403"/>
      <c r="CI183" s="1403"/>
      <c r="CJ183" s="1403"/>
      <c r="CK183" s="1403"/>
      <c r="CL183" s="1403"/>
      <c r="CM183" s="1403"/>
      <c r="CN183" s="1403"/>
      <c r="CO183" s="1403"/>
      <c r="CP183" s="1403"/>
      <c r="CQ183" s="1403"/>
      <c r="CR183" s="1404"/>
      <c r="CS183">
        <f>IF(BI183="",0,BI183)</f>
        <v>0</v>
      </c>
    </row>
    <row r="184" spans="5:101" ht="35.1" customHeight="1" thickBot="1">
      <c r="E184" s="686" t="s">
        <v>94</v>
      </c>
      <c r="F184" s="687"/>
      <c r="G184" s="687"/>
      <c r="H184" s="687"/>
      <c r="I184" s="687"/>
      <c r="J184" s="687"/>
      <c r="K184" s="687"/>
      <c r="L184" s="687"/>
      <c r="M184" s="687"/>
      <c r="N184" s="687"/>
      <c r="O184" s="687"/>
      <c r="P184" s="687"/>
      <c r="Q184" s="687"/>
      <c r="R184" s="687"/>
      <c r="S184" s="687"/>
      <c r="T184" s="687"/>
      <c r="U184" s="687"/>
      <c r="V184" s="687"/>
      <c r="W184" s="687"/>
      <c r="X184" s="688"/>
      <c r="Y184" s="1409" t="str">
        <f t="shared" si="4"/>
        <v/>
      </c>
      <c r="Z184" s="1409"/>
      <c r="AA184" s="1409"/>
      <c r="AB184" s="1409"/>
      <c r="AC184" s="1409"/>
      <c r="AD184" s="1409"/>
      <c r="AE184" s="1409"/>
      <c r="AF184" s="1409"/>
      <c r="AG184" s="1409"/>
      <c r="AH184" s="1409"/>
      <c r="AI184" s="1409"/>
      <c r="AJ184" s="1409"/>
      <c r="AK184" s="1409"/>
      <c r="AL184" s="1409"/>
      <c r="AM184" s="1409"/>
      <c r="AN184" s="1409"/>
      <c r="AO184" s="1409"/>
      <c r="AP184" s="1409"/>
      <c r="AQ184" s="1410"/>
      <c r="AR184" s="1410"/>
      <c r="AS184" s="1410"/>
      <c r="AT184" s="1410"/>
      <c r="AU184" s="1410"/>
      <c r="AV184" s="1410"/>
      <c r="AW184" s="1410"/>
      <c r="AX184" s="1410"/>
      <c r="AY184" s="1410"/>
      <c r="AZ184" s="1410"/>
      <c r="BA184" s="1410"/>
      <c r="BB184" s="1410"/>
      <c r="BC184" s="1410"/>
      <c r="BD184" s="1410"/>
      <c r="BE184" s="1410"/>
      <c r="BF184" s="1410"/>
      <c r="BG184" s="1410"/>
      <c r="BH184" s="1410"/>
      <c r="BI184" s="1409" t="str">
        <f>IF(作業３!G69=0,"",作業３!G69)</f>
        <v/>
      </c>
      <c r="BJ184" s="1409"/>
      <c r="BK184" s="1409"/>
      <c r="BL184" s="1409"/>
      <c r="BM184" s="1409"/>
      <c r="BN184" s="1409"/>
      <c r="BO184" s="1409"/>
      <c r="BP184" s="1409"/>
      <c r="BQ184" s="1409"/>
      <c r="BR184" s="1409"/>
      <c r="BS184" s="1409"/>
      <c r="BT184" s="1409"/>
      <c r="BU184" s="1409"/>
      <c r="BV184" s="1409"/>
      <c r="BW184" s="1409"/>
      <c r="BX184" s="1409"/>
      <c r="BY184" s="1409"/>
      <c r="BZ184" s="1409"/>
      <c r="CA184" s="1403"/>
      <c r="CB184" s="1403"/>
      <c r="CC184" s="1403"/>
      <c r="CD184" s="1403"/>
      <c r="CE184" s="1403"/>
      <c r="CF184" s="1403"/>
      <c r="CG184" s="1403"/>
      <c r="CH184" s="1403"/>
      <c r="CI184" s="1403"/>
      <c r="CJ184" s="1403"/>
      <c r="CK184" s="1403"/>
      <c r="CL184" s="1403"/>
      <c r="CM184" s="1403"/>
      <c r="CN184" s="1403"/>
      <c r="CO184" s="1403"/>
      <c r="CP184" s="1403"/>
      <c r="CQ184" s="1403"/>
      <c r="CR184" s="1404"/>
      <c r="CS184">
        <f>IF(BI184="",0,BI184)</f>
        <v>0</v>
      </c>
    </row>
    <row r="185" spans="5:101" ht="39.950000000000003" customHeight="1">
      <c r="E185" s="677" t="s">
        <v>95</v>
      </c>
      <c r="F185" s="678"/>
      <c r="G185" s="678"/>
      <c r="H185" s="678"/>
      <c r="I185" s="678"/>
      <c r="J185" s="678"/>
      <c r="K185" s="678"/>
      <c r="L185" s="678"/>
      <c r="M185" s="678"/>
      <c r="N185" s="678"/>
      <c r="O185" s="678"/>
      <c r="P185" s="678"/>
      <c r="Q185" s="678"/>
      <c r="R185" s="678"/>
      <c r="S185" s="678"/>
      <c r="T185" s="678"/>
      <c r="U185" s="678"/>
      <c r="V185" s="678"/>
      <c r="W185" s="678"/>
      <c r="X185" s="679"/>
      <c r="Y185" s="1430" t="str">
        <f>IF(CT185=TRUE,"",SUM(Y186:Y189))</f>
        <v/>
      </c>
      <c r="Z185" s="1430"/>
      <c r="AA185" s="1430"/>
      <c r="AB185" s="1430"/>
      <c r="AC185" s="1430"/>
      <c r="AD185" s="1430"/>
      <c r="AE185" s="1430"/>
      <c r="AF185" s="1430"/>
      <c r="AG185" s="1430"/>
      <c r="AH185" s="1430"/>
      <c r="AI185" s="1430"/>
      <c r="AJ185" s="1430"/>
      <c r="AK185" s="1430"/>
      <c r="AL185" s="1430"/>
      <c r="AM185" s="1430"/>
      <c r="AN185" s="1430"/>
      <c r="AO185" s="1430"/>
      <c r="AP185" s="1430"/>
      <c r="AQ185" s="1431" t="str">
        <f>IF(CU185=TRUE,"",SUM(AQ186:AQ189))</f>
        <v/>
      </c>
      <c r="AR185" s="1431"/>
      <c r="AS185" s="1431"/>
      <c r="AT185" s="1431"/>
      <c r="AU185" s="1431"/>
      <c r="AV185" s="1431"/>
      <c r="AW185" s="1431"/>
      <c r="AX185" s="1431"/>
      <c r="AY185" s="1431"/>
      <c r="AZ185" s="1431"/>
      <c r="BA185" s="1431"/>
      <c r="BB185" s="1431"/>
      <c r="BC185" s="1431"/>
      <c r="BD185" s="1431"/>
      <c r="BE185" s="1431"/>
      <c r="BF185" s="1431"/>
      <c r="BG185" s="1431"/>
      <c r="BH185" s="1431"/>
      <c r="BI185" s="1430" t="str">
        <f>IF(CV185=TRUE,"",SUM(BI186:BI189))</f>
        <v/>
      </c>
      <c r="BJ185" s="1430"/>
      <c r="BK185" s="1430"/>
      <c r="BL185" s="1430"/>
      <c r="BM185" s="1430"/>
      <c r="BN185" s="1430"/>
      <c r="BO185" s="1430"/>
      <c r="BP185" s="1430"/>
      <c r="BQ185" s="1430"/>
      <c r="BR185" s="1430"/>
      <c r="BS185" s="1430"/>
      <c r="BT185" s="1430"/>
      <c r="BU185" s="1430"/>
      <c r="BV185" s="1430"/>
      <c r="BW185" s="1430"/>
      <c r="BX185" s="1430"/>
      <c r="BY185" s="1430"/>
      <c r="BZ185" s="1430"/>
      <c r="CA185" s="1432" t="str">
        <f>IF(CW185=TRUE,"",SUM(CA186:CA189))</f>
        <v/>
      </c>
      <c r="CB185" s="1432"/>
      <c r="CC185" s="1432"/>
      <c r="CD185" s="1432"/>
      <c r="CE185" s="1432"/>
      <c r="CF185" s="1432"/>
      <c r="CG185" s="1432"/>
      <c r="CH185" s="1432"/>
      <c r="CI185" s="1432"/>
      <c r="CJ185" s="1432"/>
      <c r="CK185" s="1432"/>
      <c r="CL185" s="1432"/>
      <c r="CM185" s="1432"/>
      <c r="CN185" s="1432"/>
      <c r="CO185" s="1432"/>
      <c r="CP185" s="1432"/>
      <c r="CQ185" s="1432"/>
      <c r="CR185" s="1433"/>
      <c r="CT185" t="b">
        <f>AND(Y186="",Y187="",Y188="",Y189="")</f>
        <v>1</v>
      </c>
      <c r="CU185" t="b">
        <f>AND(AQ186="",AQ187="",AQ188="",AQ189="")</f>
        <v>1</v>
      </c>
      <c r="CV185" t="b">
        <f>AND(BI186="",BI187="",BI188="",BI189="")</f>
        <v>1</v>
      </c>
      <c r="CW185" t="b">
        <f>AND(CA186="",CA187="",CA188="",CA189="")</f>
        <v>1</v>
      </c>
    </row>
    <row r="186" spans="5:101" ht="32.1" customHeight="1">
      <c r="E186" s="708" t="s">
        <v>133</v>
      </c>
      <c r="F186" s="690"/>
      <c r="G186" s="691"/>
      <c r="H186" s="698" t="s">
        <v>141</v>
      </c>
      <c r="I186" s="699"/>
      <c r="J186" s="699"/>
      <c r="K186" s="699"/>
      <c r="L186" s="699"/>
      <c r="M186" s="699"/>
      <c r="N186" s="699"/>
      <c r="O186" s="699"/>
      <c r="P186" s="699"/>
      <c r="Q186" s="699"/>
      <c r="R186" s="699"/>
      <c r="S186" s="699"/>
      <c r="T186" s="699"/>
      <c r="U186" s="699"/>
      <c r="V186" s="699"/>
      <c r="W186" s="699"/>
      <c r="X186" s="700"/>
      <c r="Y186" s="1413" t="str">
        <f>BI186</f>
        <v/>
      </c>
      <c r="Z186" s="1413"/>
      <c r="AA186" s="1413"/>
      <c r="AB186" s="1413"/>
      <c r="AC186" s="1413"/>
      <c r="AD186" s="1413"/>
      <c r="AE186" s="1413"/>
      <c r="AF186" s="1413"/>
      <c r="AG186" s="1413"/>
      <c r="AH186" s="1413"/>
      <c r="AI186" s="1413"/>
      <c r="AJ186" s="1413"/>
      <c r="AK186" s="1413"/>
      <c r="AL186" s="1413"/>
      <c r="AM186" s="1413"/>
      <c r="AN186" s="1413"/>
      <c r="AO186" s="1413"/>
      <c r="AP186" s="1413"/>
      <c r="AQ186" s="1434"/>
      <c r="AR186" s="1434"/>
      <c r="AS186" s="1434"/>
      <c r="AT186" s="1434"/>
      <c r="AU186" s="1434"/>
      <c r="AV186" s="1434"/>
      <c r="AW186" s="1434"/>
      <c r="AX186" s="1434"/>
      <c r="AY186" s="1434"/>
      <c r="AZ186" s="1434"/>
      <c r="BA186" s="1434"/>
      <c r="BB186" s="1434"/>
      <c r="BC186" s="1434"/>
      <c r="BD186" s="1434"/>
      <c r="BE186" s="1434"/>
      <c r="BF186" s="1434"/>
      <c r="BG186" s="1434"/>
      <c r="BH186" s="1434"/>
      <c r="BI186" s="1413" t="str">
        <f>IF(作業３!G71=0,"",作業３!G71)</f>
        <v/>
      </c>
      <c r="BJ186" s="1413"/>
      <c r="BK186" s="1413"/>
      <c r="BL186" s="1413"/>
      <c r="BM186" s="1413"/>
      <c r="BN186" s="1413"/>
      <c r="BO186" s="1413"/>
      <c r="BP186" s="1413"/>
      <c r="BQ186" s="1413"/>
      <c r="BR186" s="1413"/>
      <c r="BS186" s="1413"/>
      <c r="BT186" s="1413"/>
      <c r="BU186" s="1413"/>
      <c r="BV186" s="1413"/>
      <c r="BW186" s="1413"/>
      <c r="BX186" s="1413"/>
      <c r="BY186" s="1413"/>
      <c r="BZ186" s="1413"/>
      <c r="CA186" s="1422"/>
      <c r="CB186" s="1422"/>
      <c r="CC186" s="1422"/>
      <c r="CD186" s="1422"/>
      <c r="CE186" s="1422"/>
      <c r="CF186" s="1422"/>
      <c r="CG186" s="1422"/>
      <c r="CH186" s="1422"/>
      <c r="CI186" s="1422"/>
      <c r="CJ186" s="1422"/>
      <c r="CK186" s="1422"/>
      <c r="CL186" s="1422"/>
      <c r="CM186" s="1422"/>
      <c r="CN186" s="1422"/>
      <c r="CO186" s="1422"/>
      <c r="CP186" s="1422"/>
      <c r="CQ186" s="1422"/>
      <c r="CR186" s="1423"/>
      <c r="CS186">
        <f>IF(BI186="",0,BI186)</f>
        <v>0</v>
      </c>
    </row>
    <row r="187" spans="5:101" ht="32.1" customHeight="1">
      <c r="E187" s="709"/>
      <c r="F187" s="693"/>
      <c r="G187" s="694"/>
      <c r="H187" s="701" t="s">
        <v>142</v>
      </c>
      <c r="I187" s="702"/>
      <c r="J187" s="702"/>
      <c r="K187" s="702"/>
      <c r="L187" s="702"/>
      <c r="M187" s="702"/>
      <c r="N187" s="702"/>
      <c r="O187" s="702"/>
      <c r="P187" s="702"/>
      <c r="Q187" s="702"/>
      <c r="R187" s="702"/>
      <c r="S187" s="702"/>
      <c r="T187" s="702"/>
      <c r="U187" s="702"/>
      <c r="V187" s="702"/>
      <c r="W187" s="702"/>
      <c r="X187" s="703"/>
      <c r="Y187" s="1424" t="str">
        <f>BI187</f>
        <v/>
      </c>
      <c r="Z187" s="1424"/>
      <c r="AA187" s="1424"/>
      <c r="AB187" s="1424"/>
      <c r="AC187" s="1424"/>
      <c r="AD187" s="1424"/>
      <c r="AE187" s="1424"/>
      <c r="AF187" s="1424"/>
      <c r="AG187" s="1424"/>
      <c r="AH187" s="1424"/>
      <c r="AI187" s="1424"/>
      <c r="AJ187" s="1424"/>
      <c r="AK187" s="1424"/>
      <c r="AL187" s="1424"/>
      <c r="AM187" s="1424"/>
      <c r="AN187" s="1424"/>
      <c r="AO187" s="1424"/>
      <c r="AP187" s="1424"/>
      <c r="AQ187" s="1425"/>
      <c r="AR187" s="1425"/>
      <c r="AS187" s="1425"/>
      <c r="AT187" s="1425"/>
      <c r="AU187" s="1425"/>
      <c r="AV187" s="1425"/>
      <c r="AW187" s="1425"/>
      <c r="AX187" s="1425"/>
      <c r="AY187" s="1425"/>
      <c r="AZ187" s="1425"/>
      <c r="BA187" s="1425"/>
      <c r="BB187" s="1425"/>
      <c r="BC187" s="1425"/>
      <c r="BD187" s="1425"/>
      <c r="BE187" s="1425"/>
      <c r="BF187" s="1425"/>
      <c r="BG187" s="1425"/>
      <c r="BH187" s="1425"/>
      <c r="BI187" s="1424" t="str">
        <f>IF(作業３!G72=0,"",作業３!G72)</f>
        <v/>
      </c>
      <c r="BJ187" s="1424"/>
      <c r="BK187" s="1424"/>
      <c r="BL187" s="1424"/>
      <c r="BM187" s="1424"/>
      <c r="BN187" s="1424"/>
      <c r="BO187" s="1424"/>
      <c r="BP187" s="1424"/>
      <c r="BQ187" s="1424"/>
      <c r="BR187" s="1424"/>
      <c r="BS187" s="1424"/>
      <c r="BT187" s="1424"/>
      <c r="BU187" s="1424"/>
      <c r="BV187" s="1424"/>
      <c r="BW187" s="1424"/>
      <c r="BX187" s="1424"/>
      <c r="BY187" s="1424"/>
      <c r="BZ187" s="1424"/>
      <c r="CA187" s="1426"/>
      <c r="CB187" s="1426"/>
      <c r="CC187" s="1426"/>
      <c r="CD187" s="1426"/>
      <c r="CE187" s="1426"/>
      <c r="CF187" s="1426"/>
      <c r="CG187" s="1426"/>
      <c r="CH187" s="1426"/>
      <c r="CI187" s="1426"/>
      <c r="CJ187" s="1426"/>
      <c r="CK187" s="1426"/>
      <c r="CL187" s="1426"/>
      <c r="CM187" s="1426"/>
      <c r="CN187" s="1426"/>
      <c r="CO187" s="1426"/>
      <c r="CP187" s="1426"/>
      <c r="CQ187" s="1426"/>
      <c r="CR187" s="1427"/>
      <c r="CS187">
        <f>IF(BI187="",0,BI187)</f>
        <v>0</v>
      </c>
    </row>
    <row r="188" spans="5:101" ht="32.1" customHeight="1">
      <c r="E188" s="709"/>
      <c r="F188" s="693"/>
      <c r="G188" s="694"/>
      <c r="H188" s="701" t="s">
        <v>143</v>
      </c>
      <c r="I188" s="702"/>
      <c r="J188" s="702"/>
      <c r="K188" s="702"/>
      <c r="L188" s="702"/>
      <c r="M188" s="702"/>
      <c r="N188" s="702"/>
      <c r="O188" s="702"/>
      <c r="P188" s="702"/>
      <c r="Q188" s="702"/>
      <c r="R188" s="702"/>
      <c r="S188" s="702"/>
      <c r="T188" s="702"/>
      <c r="U188" s="702"/>
      <c r="V188" s="702"/>
      <c r="W188" s="702"/>
      <c r="X188" s="703"/>
      <c r="Y188" s="1424" t="str">
        <f>BI188</f>
        <v/>
      </c>
      <c r="Z188" s="1424"/>
      <c r="AA188" s="1424"/>
      <c r="AB188" s="1424"/>
      <c r="AC188" s="1424"/>
      <c r="AD188" s="1424"/>
      <c r="AE188" s="1424"/>
      <c r="AF188" s="1424"/>
      <c r="AG188" s="1424"/>
      <c r="AH188" s="1424"/>
      <c r="AI188" s="1424"/>
      <c r="AJ188" s="1424"/>
      <c r="AK188" s="1424"/>
      <c r="AL188" s="1424"/>
      <c r="AM188" s="1424"/>
      <c r="AN188" s="1424"/>
      <c r="AO188" s="1424"/>
      <c r="AP188" s="1424"/>
      <c r="AQ188" s="1425"/>
      <c r="AR188" s="1425"/>
      <c r="AS188" s="1425"/>
      <c r="AT188" s="1425"/>
      <c r="AU188" s="1425"/>
      <c r="AV188" s="1425"/>
      <c r="AW188" s="1425"/>
      <c r="AX188" s="1425"/>
      <c r="AY188" s="1425"/>
      <c r="AZ188" s="1425"/>
      <c r="BA188" s="1425"/>
      <c r="BB188" s="1425"/>
      <c r="BC188" s="1425"/>
      <c r="BD188" s="1425"/>
      <c r="BE188" s="1425"/>
      <c r="BF188" s="1425"/>
      <c r="BG188" s="1425"/>
      <c r="BH188" s="1425"/>
      <c r="BI188" s="1424" t="str">
        <f>IF(作業３!G73=0,"",作業３!G73)</f>
        <v/>
      </c>
      <c r="BJ188" s="1424"/>
      <c r="BK188" s="1424"/>
      <c r="BL188" s="1424"/>
      <c r="BM188" s="1424"/>
      <c r="BN188" s="1424"/>
      <c r="BO188" s="1424"/>
      <c r="BP188" s="1424"/>
      <c r="BQ188" s="1424"/>
      <c r="BR188" s="1424"/>
      <c r="BS188" s="1424"/>
      <c r="BT188" s="1424"/>
      <c r="BU188" s="1424"/>
      <c r="BV188" s="1424"/>
      <c r="BW188" s="1424"/>
      <c r="BX188" s="1424"/>
      <c r="BY188" s="1424"/>
      <c r="BZ188" s="1424"/>
      <c r="CA188" s="1426"/>
      <c r="CB188" s="1426"/>
      <c r="CC188" s="1426"/>
      <c r="CD188" s="1426"/>
      <c r="CE188" s="1426"/>
      <c r="CF188" s="1426"/>
      <c r="CG188" s="1426"/>
      <c r="CH188" s="1426"/>
      <c r="CI188" s="1426"/>
      <c r="CJ188" s="1426"/>
      <c r="CK188" s="1426"/>
      <c r="CL188" s="1426"/>
      <c r="CM188" s="1426"/>
      <c r="CN188" s="1426"/>
      <c r="CO188" s="1426"/>
      <c r="CP188" s="1426"/>
      <c r="CQ188" s="1426"/>
      <c r="CR188" s="1427"/>
      <c r="CS188">
        <f>IF(BI188="",0,BI188)</f>
        <v>0</v>
      </c>
    </row>
    <row r="189" spans="5:101" ht="32.1" customHeight="1" thickBot="1">
      <c r="E189" s="710"/>
      <c r="F189" s="711"/>
      <c r="G189" s="712"/>
      <c r="H189" s="674" t="s">
        <v>144</v>
      </c>
      <c r="I189" s="675"/>
      <c r="J189" s="675"/>
      <c r="K189" s="675"/>
      <c r="L189" s="675"/>
      <c r="M189" s="675"/>
      <c r="N189" s="675"/>
      <c r="O189" s="675"/>
      <c r="P189" s="675"/>
      <c r="Q189" s="675"/>
      <c r="R189" s="675"/>
      <c r="S189" s="675"/>
      <c r="T189" s="675"/>
      <c r="U189" s="675"/>
      <c r="V189" s="675"/>
      <c r="W189" s="675"/>
      <c r="X189" s="676"/>
      <c r="Y189" s="1405" t="str">
        <f>BI189</f>
        <v/>
      </c>
      <c r="Z189" s="1405"/>
      <c r="AA189" s="1405"/>
      <c r="AB189" s="1405"/>
      <c r="AC189" s="1405"/>
      <c r="AD189" s="1405"/>
      <c r="AE189" s="1405"/>
      <c r="AF189" s="1405"/>
      <c r="AG189" s="1405"/>
      <c r="AH189" s="1405"/>
      <c r="AI189" s="1405"/>
      <c r="AJ189" s="1405"/>
      <c r="AK189" s="1405"/>
      <c r="AL189" s="1405"/>
      <c r="AM189" s="1405"/>
      <c r="AN189" s="1405"/>
      <c r="AO189" s="1405"/>
      <c r="AP189" s="1405"/>
      <c r="AQ189" s="1406"/>
      <c r="AR189" s="1406"/>
      <c r="AS189" s="1406"/>
      <c r="AT189" s="1406"/>
      <c r="AU189" s="1406"/>
      <c r="AV189" s="1406"/>
      <c r="AW189" s="1406"/>
      <c r="AX189" s="1406"/>
      <c r="AY189" s="1406"/>
      <c r="AZ189" s="1406"/>
      <c r="BA189" s="1406"/>
      <c r="BB189" s="1406"/>
      <c r="BC189" s="1406"/>
      <c r="BD189" s="1406"/>
      <c r="BE189" s="1406"/>
      <c r="BF189" s="1406"/>
      <c r="BG189" s="1406"/>
      <c r="BH189" s="1406"/>
      <c r="BI189" s="1405" t="str">
        <f>IF(作業３!G74=0,"",作業３!G74)</f>
        <v/>
      </c>
      <c r="BJ189" s="1405"/>
      <c r="BK189" s="1405"/>
      <c r="BL189" s="1405"/>
      <c r="BM189" s="1405"/>
      <c r="BN189" s="1405"/>
      <c r="BO189" s="1405"/>
      <c r="BP189" s="1405"/>
      <c r="BQ189" s="1405"/>
      <c r="BR189" s="1405"/>
      <c r="BS189" s="1405"/>
      <c r="BT189" s="1405"/>
      <c r="BU189" s="1405"/>
      <c r="BV189" s="1405"/>
      <c r="BW189" s="1405"/>
      <c r="BX189" s="1405"/>
      <c r="BY189" s="1405"/>
      <c r="BZ189" s="1405"/>
      <c r="CA189" s="1428"/>
      <c r="CB189" s="1428"/>
      <c r="CC189" s="1428"/>
      <c r="CD189" s="1428"/>
      <c r="CE189" s="1428"/>
      <c r="CF189" s="1428"/>
      <c r="CG189" s="1428"/>
      <c r="CH189" s="1428"/>
      <c r="CI189" s="1428"/>
      <c r="CJ189" s="1428"/>
      <c r="CK189" s="1428"/>
      <c r="CL189" s="1428"/>
      <c r="CM189" s="1428"/>
      <c r="CN189" s="1428"/>
      <c r="CO189" s="1428"/>
      <c r="CP189" s="1428"/>
      <c r="CQ189" s="1428"/>
      <c r="CR189" s="1429"/>
      <c r="CS189">
        <f>IF(BI189="",0,BI189)</f>
        <v>0</v>
      </c>
    </row>
    <row r="190" spans="5:101" ht="39.950000000000003" customHeight="1">
      <c r="E190" s="677" t="s">
        <v>147</v>
      </c>
      <c r="F190" s="678"/>
      <c r="G190" s="678"/>
      <c r="H190" s="678"/>
      <c r="I190" s="678"/>
      <c r="J190" s="678"/>
      <c r="K190" s="678"/>
      <c r="L190" s="678"/>
      <c r="M190" s="678"/>
      <c r="N190" s="678"/>
      <c r="O190" s="678"/>
      <c r="P190" s="678"/>
      <c r="Q190" s="678"/>
      <c r="R190" s="678"/>
      <c r="S190" s="678"/>
      <c r="T190" s="678"/>
      <c r="U190" s="678"/>
      <c r="V190" s="678"/>
      <c r="W190" s="678"/>
      <c r="X190" s="679"/>
      <c r="Y190" s="1430" t="str">
        <f>IF(CT190=TRUE,"",SUM(Y191:Y193))</f>
        <v/>
      </c>
      <c r="Z190" s="1430"/>
      <c r="AA190" s="1430"/>
      <c r="AB190" s="1430"/>
      <c r="AC190" s="1430"/>
      <c r="AD190" s="1430"/>
      <c r="AE190" s="1430"/>
      <c r="AF190" s="1430"/>
      <c r="AG190" s="1430"/>
      <c r="AH190" s="1430"/>
      <c r="AI190" s="1430"/>
      <c r="AJ190" s="1430"/>
      <c r="AK190" s="1430"/>
      <c r="AL190" s="1430"/>
      <c r="AM190" s="1430"/>
      <c r="AN190" s="1430"/>
      <c r="AO190" s="1430"/>
      <c r="AP190" s="1430"/>
      <c r="AQ190" s="1431" t="str">
        <f>IF(CU190=TRUE,"",SUM(AQ191:AQ193))</f>
        <v/>
      </c>
      <c r="AR190" s="1431"/>
      <c r="AS190" s="1431"/>
      <c r="AT190" s="1431"/>
      <c r="AU190" s="1431"/>
      <c r="AV190" s="1431"/>
      <c r="AW190" s="1431"/>
      <c r="AX190" s="1431"/>
      <c r="AY190" s="1431"/>
      <c r="AZ190" s="1431"/>
      <c r="BA190" s="1431"/>
      <c r="BB190" s="1431"/>
      <c r="BC190" s="1431"/>
      <c r="BD190" s="1431"/>
      <c r="BE190" s="1431"/>
      <c r="BF190" s="1431"/>
      <c r="BG190" s="1431"/>
      <c r="BH190" s="1431"/>
      <c r="BI190" s="1430" t="str">
        <f>IF(CV190=TRUE,"",SUM(BI191:BI193))</f>
        <v/>
      </c>
      <c r="BJ190" s="1430"/>
      <c r="BK190" s="1430"/>
      <c r="BL190" s="1430"/>
      <c r="BM190" s="1430"/>
      <c r="BN190" s="1430"/>
      <c r="BO190" s="1430"/>
      <c r="BP190" s="1430"/>
      <c r="BQ190" s="1430"/>
      <c r="BR190" s="1430"/>
      <c r="BS190" s="1430"/>
      <c r="BT190" s="1430"/>
      <c r="BU190" s="1430"/>
      <c r="BV190" s="1430"/>
      <c r="BW190" s="1430"/>
      <c r="BX190" s="1430"/>
      <c r="BY190" s="1430"/>
      <c r="BZ190" s="1430"/>
      <c r="CA190" s="1432" t="str">
        <f>IF(CW190=TRUE,"",SUM(CA191:CA193))</f>
        <v/>
      </c>
      <c r="CB190" s="1432"/>
      <c r="CC190" s="1432"/>
      <c r="CD190" s="1432"/>
      <c r="CE190" s="1432"/>
      <c r="CF190" s="1432"/>
      <c r="CG190" s="1432"/>
      <c r="CH190" s="1432"/>
      <c r="CI190" s="1432"/>
      <c r="CJ190" s="1432"/>
      <c r="CK190" s="1432"/>
      <c r="CL190" s="1432"/>
      <c r="CM190" s="1432"/>
      <c r="CN190" s="1432"/>
      <c r="CO190" s="1432"/>
      <c r="CP190" s="1432"/>
      <c r="CQ190" s="1432"/>
      <c r="CR190" s="1433"/>
      <c r="CT190" t="b">
        <f>AND(Y191="",Y192="",Y193="")</f>
        <v>1</v>
      </c>
      <c r="CU190" t="b">
        <f>AND(AQ191="",AQ192="",AQ193="")</f>
        <v>1</v>
      </c>
      <c r="CV190" t="b">
        <f>AND(BI191="",BI192="",BI193="")</f>
        <v>1</v>
      </c>
      <c r="CW190" t="b">
        <f>AND(CA191="",CA192="",CA193="")</f>
        <v>1</v>
      </c>
    </row>
    <row r="191" spans="5:101" ht="32.1" customHeight="1">
      <c r="E191" s="708" t="s">
        <v>133</v>
      </c>
      <c r="F191" s="690"/>
      <c r="G191" s="691"/>
      <c r="H191" s="698" t="s">
        <v>145</v>
      </c>
      <c r="I191" s="699"/>
      <c r="J191" s="699"/>
      <c r="K191" s="699"/>
      <c r="L191" s="699"/>
      <c r="M191" s="699"/>
      <c r="N191" s="699"/>
      <c r="O191" s="699"/>
      <c r="P191" s="699"/>
      <c r="Q191" s="699"/>
      <c r="R191" s="699"/>
      <c r="S191" s="699"/>
      <c r="T191" s="699"/>
      <c r="U191" s="699"/>
      <c r="V191" s="699"/>
      <c r="W191" s="699"/>
      <c r="X191" s="700"/>
      <c r="Y191" s="1413" t="str">
        <f>BI191</f>
        <v/>
      </c>
      <c r="Z191" s="1413"/>
      <c r="AA191" s="1413"/>
      <c r="AB191" s="1413"/>
      <c r="AC191" s="1413"/>
      <c r="AD191" s="1413"/>
      <c r="AE191" s="1413"/>
      <c r="AF191" s="1413"/>
      <c r="AG191" s="1413"/>
      <c r="AH191" s="1413"/>
      <c r="AI191" s="1413"/>
      <c r="AJ191" s="1413"/>
      <c r="AK191" s="1413"/>
      <c r="AL191" s="1413"/>
      <c r="AM191" s="1413"/>
      <c r="AN191" s="1413"/>
      <c r="AO191" s="1413"/>
      <c r="AP191" s="1413"/>
      <c r="AQ191" s="1434"/>
      <c r="AR191" s="1434"/>
      <c r="AS191" s="1434"/>
      <c r="AT191" s="1434"/>
      <c r="AU191" s="1434"/>
      <c r="AV191" s="1434"/>
      <c r="AW191" s="1434"/>
      <c r="AX191" s="1434"/>
      <c r="AY191" s="1434"/>
      <c r="AZ191" s="1434"/>
      <c r="BA191" s="1434"/>
      <c r="BB191" s="1434"/>
      <c r="BC191" s="1434"/>
      <c r="BD191" s="1434"/>
      <c r="BE191" s="1434"/>
      <c r="BF191" s="1434"/>
      <c r="BG191" s="1434"/>
      <c r="BH191" s="1434"/>
      <c r="BI191" s="1413" t="str">
        <f>IF(作業３!G76=0,"",作業３!G76)</f>
        <v/>
      </c>
      <c r="BJ191" s="1413"/>
      <c r="BK191" s="1413"/>
      <c r="BL191" s="1413"/>
      <c r="BM191" s="1413"/>
      <c r="BN191" s="1413"/>
      <c r="BO191" s="1413"/>
      <c r="BP191" s="1413"/>
      <c r="BQ191" s="1413"/>
      <c r="BR191" s="1413"/>
      <c r="BS191" s="1413"/>
      <c r="BT191" s="1413"/>
      <c r="BU191" s="1413"/>
      <c r="BV191" s="1413"/>
      <c r="BW191" s="1413"/>
      <c r="BX191" s="1413"/>
      <c r="BY191" s="1413"/>
      <c r="BZ191" s="1413"/>
      <c r="CA191" s="1422"/>
      <c r="CB191" s="1422"/>
      <c r="CC191" s="1422"/>
      <c r="CD191" s="1422"/>
      <c r="CE191" s="1422"/>
      <c r="CF191" s="1422"/>
      <c r="CG191" s="1422"/>
      <c r="CH191" s="1422"/>
      <c r="CI191" s="1422"/>
      <c r="CJ191" s="1422"/>
      <c r="CK191" s="1422"/>
      <c r="CL191" s="1422"/>
      <c r="CM191" s="1422"/>
      <c r="CN191" s="1422"/>
      <c r="CO191" s="1422"/>
      <c r="CP191" s="1422"/>
      <c r="CQ191" s="1422"/>
      <c r="CR191" s="1423"/>
      <c r="CS191">
        <f>IF(BI191="",0,BI191)</f>
        <v>0</v>
      </c>
    </row>
    <row r="192" spans="5:101" ht="32.1" customHeight="1">
      <c r="E192" s="709"/>
      <c r="F192" s="693"/>
      <c r="G192" s="694"/>
      <c r="H192" s="701" t="s">
        <v>146</v>
      </c>
      <c r="I192" s="702"/>
      <c r="J192" s="702"/>
      <c r="K192" s="702"/>
      <c r="L192" s="702"/>
      <c r="M192" s="702"/>
      <c r="N192" s="702"/>
      <c r="O192" s="702"/>
      <c r="P192" s="702"/>
      <c r="Q192" s="702"/>
      <c r="R192" s="702"/>
      <c r="S192" s="702"/>
      <c r="T192" s="702"/>
      <c r="U192" s="702"/>
      <c r="V192" s="702"/>
      <c r="W192" s="702"/>
      <c r="X192" s="703"/>
      <c r="Y192" s="1424" t="str">
        <f>BI192</f>
        <v/>
      </c>
      <c r="Z192" s="1424"/>
      <c r="AA192" s="1424"/>
      <c r="AB192" s="1424"/>
      <c r="AC192" s="1424"/>
      <c r="AD192" s="1424"/>
      <c r="AE192" s="1424"/>
      <c r="AF192" s="1424"/>
      <c r="AG192" s="1424"/>
      <c r="AH192" s="1424"/>
      <c r="AI192" s="1424"/>
      <c r="AJ192" s="1424"/>
      <c r="AK192" s="1424"/>
      <c r="AL192" s="1424"/>
      <c r="AM192" s="1424"/>
      <c r="AN192" s="1424"/>
      <c r="AO192" s="1424"/>
      <c r="AP192" s="1424"/>
      <c r="AQ192" s="1425"/>
      <c r="AR192" s="1425"/>
      <c r="AS192" s="1425"/>
      <c r="AT192" s="1425"/>
      <c r="AU192" s="1425"/>
      <c r="AV192" s="1425"/>
      <c r="AW192" s="1425"/>
      <c r="AX192" s="1425"/>
      <c r="AY192" s="1425"/>
      <c r="AZ192" s="1425"/>
      <c r="BA192" s="1425"/>
      <c r="BB192" s="1425"/>
      <c r="BC192" s="1425"/>
      <c r="BD192" s="1425"/>
      <c r="BE192" s="1425"/>
      <c r="BF192" s="1425"/>
      <c r="BG192" s="1425"/>
      <c r="BH192" s="1425"/>
      <c r="BI192" s="1424" t="str">
        <f>IF(作業３!G77=0,"",作業３!G77)</f>
        <v/>
      </c>
      <c r="BJ192" s="1424"/>
      <c r="BK192" s="1424"/>
      <c r="BL192" s="1424"/>
      <c r="BM192" s="1424"/>
      <c r="BN192" s="1424"/>
      <c r="BO192" s="1424"/>
      <c r="BP192" s="1424"/>
      <c r="BQ192" s="1424"/>
      <c r="BR192" s="1424"/>
      <c r="BS192" s="1424"/>
      <c r="BT192" s="1424"/>
      <c r="BU192" s="1424"/>
      <c r="BV192" s="1424"/>
      <c r="BW192" s="1424"/>
      <c r="BX192" s="1424"/>
      <c r="BY192" s="1424"/>
      <c r="BZ192" s="1424"/>
      <c r="CA192" s="1426"/>
      <c r="CB192" s="1426"/>
      <c r="CC192" s="1426"/>
      <c r="CD192" s="1426"/>
      <c r="CE192" s="1426"/>
      <c r="CF192" s="1426"/>
      <c r="CG192" s="1426"/>
      <c r="CH192" s="1426"/>
      <c r="CI192" s="1426"/>
      <c r="CJ192" s="1426"/>
      <c r="CK192" s="1426"/>
      <c r="CL192" s="1426"/>
      <c r="CM192" s="1426"/>
      <c r="CN192" s="1426"/>
      <c r="CO192" s="1426"/>
      <c r="CP192" s="1426"/>
      <c r="CQ192" s="1426"/>
      <c r="CR192" s="1427"/>
      <c r="CS192">
        <f>IF(BI192="",0,BI192)</f>
        <v>0</v>
      </c>
    </row>
    <row r="193" spans="5:101" ht="32.1" customHeight="1" thickBot="1">
      <c r="E193" s="710"/>
      <c r="F193" s="711"/>
      <c r="G193" s="712"/>
      <c r="H193" s="674" t="s">
        <v>148</v>
      </c>
      <c r="I193" s="675"/>
      <c r="J193" s="675"/>
      <c r="K193" s="675"/>
      <c r="L193" s="675"/>
      <c r="M193" s="675"/>
      <c r="N193" s="675"/>
      <c r="O193" s="675"/>
      <c r="P193" s="675"/>
      <c r="Q193" s="675"/>
      <c r="R193" s="675"/>
      <c r="S193" s="675"/>
      <c r="T193" s="675"/>
      <c r="U193" s="675"/>
      <c r="V193" s="675"/>
      <c r="W193" s="675"/>
      <c r="X193" s="676"/>
      <c r="Y193" s="1405" t="str">
        <f>BI193</f>
        <v/>
      </c>
      <c r="Z193" s="1405"/>
      <c r="AA193" s="1405"/>
      <c r="AB193" s="1405"/>
      <c r="AC193" s="1405"/>
      <c r="AD193" s="1405"/>
      <c r="AE193" s="1405"/>
      <c r="AF193" s="1405"/>
      <c r="AG193" s="1405"/>
      <c r="AH193" s="1405"/>
      <c r="AI193" s="1405"/>
      <c r="AJ193" s="1405"/>
      <c r="AK193" s="1405"/>
      <c r="AL193" s="1405"/>
      <c r="AM193" s="1405"/>
      <c r="AN193" s="1405"/>
      <c r="AO193" s="1405"/>
      <c r="AP193" s="1405"/>
      <c r="AQ193" s="1406"/>
      <c r="AR193" s="1406"/>
      <c r="AS193" s="1406"/>
      <c r="AT193" s="1406"/>
      <c r="AU193" s="1406"/>
      <c r="AV193" s="1406"/>
      <c r="AW193" s="1406"/>
      <c r="AX193" s="1406"/>
      <c r="AY193" s="1406"/>
      <c r="AZ193" s="1406"/>
      <c r="BA193" s="1406"/>
      <c r="BB193" s="1406"/>
      <c r="BC193" s="1406"/>
      <c r="BD193" s="1406"/>
      <c r="BE193" s="1406"/>
      <c r="BF193" s="1406"/>
      <c r="BG193" s="1406"/>
      <c r="BH193" s="1406"/>
      <c r="BI193" s="1405" t="str">
        <f>IF(作業３!G78=0,"",作業３!G78)</f>
        <v/>
      </c>
      <c r="BJ193" s="1405"/>
      <c r="BK193" s="1405"/>
      <c r="BL193" s="1405"/>
      <c r="BM193" s="1405"/>
      <c r="BN193" s="1405"/>
      <c r="BO193" s="1405"/>
      <c r="BP193" s="1405"/>
      <c r="BQ193" s="1405"/>
      <c r="BR193" s="1405"/>
      <c r="BS193" s="1405"/>
      <c r="BT193" s="1405"/>
      <c r="BU193" s="1405"/>
      <c r="BV193" s="1405"/>
      <c r="BW193" s="1405"/>
      <c r="BX193" s="1405"/>
      <c r="BY193" s="1405"/>
      <c r="BZ193" s="1405"/>
      <c r="CA193" s="1428"/>
      <c r="CB193" s="1428"/>
      <c r="CC193" s="1428"/>
      <c r="CD193" s="1428"/>
      <c r="CE193" s="1428"/>
      <c r="CF193" s="1428"/>
      <c r="CG193" s="1428"/>
      <c r="CH193" s="1428"/>
      <c r="CI193" s="1428"/>
      <c r="CJ193" s="1428"/>
      <c r="CK193" s="1428"/>
      <c r="CL193" s="1428"/>
      <c r="CM193" s="1428"/>
      <c r="CN193" s="1428"/>
      <c r="CO193" s="1428"/>
      <c r="CP193" s="1428"/>
      <c r="CQ193" s="1428"/>
      <c r="CR193" s="1429"/>
      <c r="CS193">
        <f>IF(BI193="",0,BI193)</f>
        <v>0</v>
      </c>
    </row>
    <row r="194" spans="5:101" ht="39.950000000000003" customHeight="1" thickBot="1">
      <c r="E194" s="808" t="s">
        <v>96</v>
      </c>
      <c r="F194" s="809"/>
      <c r="G194" s="809"/>
      <c r="H194" s="809"/>
      <c r="I194" s="809"/>
      <c r="J194" s="809"/>
      <c r="K194" s="809"/>
      <c r="L194" s="809"/>
      <c r="M194" s="809"/>
      <c r="N194" s="809"/>
      <c r="O194" s="809"/>
      <c r="P194" s="809"/>
      <c r="Q194" s="809"/>
      <c r="R194" s="809"/>
      <c r="S194" s="809"/>
      <c r="T194" s="809"/>
      <c r="U194" s="809"/>
      <c r="V194" s="809"/>
      <c r="W194" s="809"/>
      <c r="X194" s="810"/>
      <c r="Y194" s="1407" t="str">
        <f>IF(CT194=TRUE,"",SUM(Y172,Y174,Y176,Y178,Y179:AP184,Y186:AP189,Y191:AP193))</f>
        <v/>
      </c>
      <c r="Z194" s="1407"/>
      <c r="AA194" s="1407"/>
      <c r="AB194" s="1407"/>
      <c r="AC194" s="1407"/>
      <c r="AD194" s="1407"/>
      <c r="AE194" s="1407"/>
      <c r="AF194" s="1407"/>
      <c r="AG194" s="1407"/>
      <c r="AH194" s="1407"/>
      <c r="AI194" s="1407"/>
      <c r="AJ194" s="1407"/>
      <c r="AK194" s="1407"/>
      <c r="AL194" s="1407"/>
      <c r="AM194" s="1407"/>
      <c r="AN194" s="1407"/>
      <c r="AO194" s="1407"/>
      <c r="AP194" s="1407"/>
      <c r="AQ194" s="1408"/>
      <c r="AR194" s="1408"/>
      <c r="AS194" s="1408"/>
      <c r="AT194" s="1408"/>
      <c r="AU194" s="1408"/>
      <c r="AV194" s="1408"/>
      <c r="AW194" s="1408"/>
      <c r="AX194" s="1408"/>
      <c r="AY194" s="1408"/>
      <c r="AZ194" s="1408"/>
      <c r="BA194" s="1408"/>
      <c r="BB194" s="1408"/>
      <c r="BC194" s="1408"/>
      <c r="BD194" s="1408"/>
      <c r="BE194" s="1408"/>
      <c r="BF194" s="1408"/>
      <c r="BG194" s="1408"/>
      <c r="BH194" s="1408"/>
      <c r="BI194" s="1407" t="str">
        <f>IF(CV194=TRUE,"",SUM(BI172,BI174,BI176,BI178,BI179:BZ184,BI186:BZ189,BI191:BZ193))</f>
        <v/>
      </c>
      <c r="BJ194" s="1407"/>
      <c r="BK194" s="1407"/>
      <c r="BL194" s="1407"/>
      <c r="BM194" s="1407"/>
      <c r="BN194" s="1407"/>
      <c r="BO194" s="1407"/>
      <c r="BP194" s="1407"/>
      <c r="BQ194" s="1407"/>
      <c r="BR194" s="1407"/>
      <c r="BS194" s="1407"/>
      <c r="BT194" s="1407"/>
      <c r="BU194" s="1407"/>
      <c r="BV194" s="1407"/>
      <c r="BW194" s="1407"/>
      <c r="BX194" s="1407"/>
      <c r="BY194" s="1407"/>
      <c r="BZ194" s="1407"/>
      <c r="CA194" s="1420"/>
      <c r="CB194" s="1420"/>
      <c r="CC194" s="1420"/>
      <c r="CD194" s="1420"/>
      <c r="CE194" s="1420"/>
      <c r="CF194" s="1420"/>
      <c r="CG194" s="1420"/>
      <c r="CH194" s="1420"/>
      <c r="CI194" s="1420"/>
      <c r="CJ194" s="1420"/>
      <c r="CK194" s="1420"/>
      <c r="CL194" s="1420"/>
      <c r="CM194" s="1420"/>
      <c r="CN194" s="1420"/>
      <c r="CO194" s="1420"/>
      <c r="CP194" s="1420"/>
      <c r="CQ194" s="1420"/>
      <c r="CR194" s="1421"/>
      <c r="CT194" t="b">
        <f>AND(Y170="",Y182="",Y183="",Y184="",Y185="",Y190="")</f>
        <v>1</v>
      </c>
      <c r="CU194" t="b">
        <f>AND(AQ170="",AQ182="",AQ183="",AQ184="",AQ185="",AQ190="")</f>
        <v>1</v>
      </c>
      <c r="CV194" t="b">
        <f>AND(BI170="",BI182="",BI183="",BI184="",BI185="",BI190="")</f>
        <v>1</v>
      </c>
      <c r="CW194" t="b">
        <f>AND(CA170="",CA182="",CA183="",CA184="",CA185="",CA190="")</f>
        <v>1</v>
      </c>
    </row>
    <row r="195" spans="5:101" ht="32.1" customHeight="1" thickBot="1">
      <c r="E195" s="805" t="s">
        <v>479</v>
      </c>
      <c r="F195" s="806"/>
      <c r="G195" s="806"/>
      <c r="H195" s="806"/>
      <c r="I195" s="806"/>
      <c r="J195" s="806"/>
      <c r="K195" s="806"/>
      <c r="L195" s="806"/>
      <c r="M195" s="806"/>
      <c r="N195" s="806"/>
      <c r="O195" s="806"/>
      <c r="P195" s="806"/>
      <c r="Q195" s="806"/>
      <c r="R195" s="806"/>
      <c r="S195" s="806"/>
      <c r="T195" s="806"/>
      <c r="U195" s="806"/>
      <c r="V195" s="806"/>
      <c r="W195" s="806"/>
      <c r="X195" s="807"/>
      <c r="Y195" s="1402"/>
      <c r="Z195" s="1403"/>
      <c r="AA195" s="1403"/>
      <c r="AB195" s="1403"/>
      <c r="AC195" s="1403"/>
      <c r="AD195" s="1403"/>
      <c r="AE195" s="1403"/>
      <c r="AF195" s="1403"/>
      <c r="AG195" s="1403"/>
      <c r="AH195" s="1403"/>
      <c r="AI195" s="1403"/>
      <c r="AJ195" s="1403"/>
      <c r="AK195" s="1403"/>
      <c r="AL195" s="1403"/>
      <c r="AM195" s="1403"/>
      <c r="AN195" s="1403"/>
      <c r="AO195" s="1403"/>
      <c r="AP195" s="1404"/>
      <c r="AQ195" s="189"/>
      <c r="AR195" s="189"/>
      <c r="AS195" s="189"/>
      <c r="AT195" s="189"/>
      <c r="AU195" s="189"/>
      <c r="AV195" s="189"/>
      <c r="AW195" s="189"/>
      <c r="AX195" s="189"/>
      <c r="AY195" s="189"/>
      <c r="AZ195" s="189"/>
      <c r="BA195" s="189"/>
      <c r="BB195" s="189"/>
      <c r="BC195" s="189"/>
      <c r="BD195" s="189"/>
      <c r="BE195" s="189"/>
      <c r="BF195" s="189"/>
      <c r="BG195" s="189"/>
      <c r="BH195" s="189"/>
      <c r="BI195" s="189"/>
      <c r="BJ195" s="189"/>
      <c r="BK195" s="189"/>
      <c r="BL195" s="189"/>
      <c r="BM195" s="189"/>
      <c r="BN195" s="189"/>
      <c r="BO195" s="189"/>
      <c r="BP195" s="189"/>
      <c r="BQ195" s="189"/>
      <c r="BR195" s="189"/>
      <c r="BS195" s="189"/>
      <c r="BT195" s="189"/>
      <c r="BU195" s="189"/>
      <c r="BV195" s="189"/>
      <c r="BW195" s="189"/>
      <c r="BX195" s="189"/>
      <c r="BY195" s="189"/>
      <c r="BZ195" s="189"/>
      <c r="CA195" s="189"/>
      <c r="CB195" s="189"/>
      <c r="CC195" s="189"/>
      <c r="CD195" s="189"/>
      <c r="CE195" s="189"/>
      <c r="CF195" s="189"/>
      <c r="CG195" s="189"/>
      <c r="CH195" s="189"/>
      <c r="CI195" s="189"/>
      <c r="CJ195" s="189"/>
      <c r="CK195" s="189"/>
      <c r="CL195" s="189"/>
      <c r="CM195" s="189"/>
      <c r="CN195" s="189"/>
      <c r="CO195" s="189"/>
      <c r="CP195" s="189"/>
      <c r="CQ195" s="189"/>
      <c r="CR195" s="189"/>
    </row>
    <row r="196" spans="5:101" ht="32.1" customHeight="1" thickBot="1">
      <c r="E196" s="805" t="s">
        <v>480</v>
      </c>
      <c r="F196" s="806"/>
      <c r="G196" s="806"/>
      <c r="H196" s="806"/>
      <c r="I196" s="806"/>
      <c r="J196" s="806"/>
      <c r="K196" s="806"/>
      <c r="L196" s="806"/>
      <c r="M196" s="806"/>
      <c r="N196" s="806"/>
      <c r="O196" s="806"/>
      <c r="P196" s="806"/>
      <c r="Q196" s="806"/>
      <c r="R196" s="806"/>
      <c r="S196" s="806"/>
      <c r="T196" s="806"/>
      <c r="U196" s="806"/>
      <c r="V196" s="806"/>
      <c r="W196" s="806"/>
      <c r="X196" s="807"/>
      <c r="Y196" s="1402"/>
      <c r="Z196" s="1403"/>
      <c r="AA196" s="1403"/>
      <c r="AB196" s="1403"/>
      <c r="AC196" s="1403"/>
      <c r="AD196" s="1403"/>
      <c r="AE196" s="1403"/>
      <c r="AF196" s="1403"/>
      <c r="AG196" s="1403"/>
      <c r="AH196" s="1403"/>
      <c r="AI196" s="1403"/>
      <c r="AJ196" s="1403"/>
      <c r="AK196" s="1403"/>
      <c r="AL196" s="1403"/>
      <c r="AM196" s="1403"/>
      <c r="AN196" s="1403"/>
      <c r="AO196" s="1403"/>
      <c r="AP196" s="1404"/>
      <c r="AQ196" s="189"/>
      <c r="AR196" s="189"/>
      <c r="AS196" s="189"/>
      <c r="AT196" s="189"/>
      <c r="AU196" s="189"/>
      <c r="AV196" s="189"/>
      <c r="AW196" s="189"/>
      <c r="AX196" s="189"/>
      <c r="AY196" s="189"/>
      <c r="AZ196" s="189"/>
      <c r="BA196" s="189"/>
      <c r="BB196" s="189"/>
      <c r="BC196" s="189"/>
      <c r="BD196" s="189"/>
      <c r="BE196" s="189"/>
      <c r="BF196" s="189"/>
      <c r="BG196" s="189"/>
      <c r="BH196" s="189"/>
      <c r="BI196" s="189"/>
      <c r="BJ196" s="189"/>
      <c r="BK196" s="189"/>
      <c r="BL196" s="189"/>
      <c r="BM196" s="189"/>
      <c r="BN196" s="189"/>
      <c r="BO196" s="189"/>
      <c r="BP196" s="189"/>
      <c r="BQ196" s="189"/>
      <c r="BR196" s="189"/>
      <c r="BS196" s="189"/>
      <c r="BT196" s="189"/>
      <c r="BU196" s="189"/>
      <c r="BV196" s="189"/>
      <c r="BW196" s="189"/>
      <c r="BX196" s="189"/>
      <c r="BY196" s="189"/>
      <c r="BZ196" s="189"/>
      <c r="CA196" s="189"/>
      <c r="CB196" s="189"/>
      <c r="CC196" s="189"/>
      <c r="CD196" s="189"/>
      <c r="CE196" s="189"/>
      <c r="CF196" s="189"/>
      <c r="CG196" s="189"/>
      <c r="CH196" s="189"/>
      <c r="CI196" s="189"/>
      <c r="CJ196" s="189"/>
      <c r="CK196" s="189"/>
      <c r="CL196" s="189"/>
      <c r="CM196" s="189"/>
      <c r="CN196" s="189"/>
      <c r="CO196" s="189"/>
      <c r="CP196" s="189"/>
      <c r="CQ196" s="189"/>
      <c r="CR196" s="189"/>
    </row>
    <row r="197" spans="5:101" ht="32.1" customHeight="1" thickBot="1">
      <c r="E197" s="805" t="s">
        <v>307</v>
      </c>
      <c r="F197" s="806"/>
      <c r="G197" s="806"/>
      <c r="H197" s="806"/>
      <c r="I197" s="806"/>
      <c r="J197" s="806"/>
      <c r="K197" s="806"/>
      <c r="L197" s="806"/>
      <c r="M197" s="806"/>
      <c r="N197" s="806"/>
      <c r="O197" s="806"/>
      <c r="P197" s="806"/>
      <c r="Q197" s="806"/>
      <c r="R197" s="806"/>
      <c r="S197" s="806"/>
      <c r="T197" s="806"/>
      <c r="U197" s="806"/>
      <c r="V197" s="806"/>
      <c r="W197" s="806"/>
      <c r="X197" s="807"/>
      <c r="Y197" s="1402"/>
      <c r="Z197" s="1403"/>
      <c r="AA197" s="1403"/>
      <c r="AB197" s="1403"/>
      <c r="AC197" s="1403"/>
      <c r="AD197" s="1403"/>
      <c r="AE197" s="1403"/>
      <c r="AF197" s="1403"/>
      <c r="AG197" s="1403"/>
      <c r="AH197" s="1403"/>
      <c r="AI197" s="1403"/>
      <c r="AJ197" s="1403"/>
      <c r="AK197" s="1403"/>
      <c r="AL197" s="1403"/>
      <c r="AM197" s="1403"/>
      <c r="AN197" s="1403"/>
      <c r="AO197" s="1403"/>
      <c r="AP197" s="1404"/>
      <c r="AQ197" s="189"/>
      <c r="AR197" s="189"/>
      <c r="AS197" s="189"/>
      <c r="AT197" s="189"/>
      <c r="AU197" s="189"/>
      <c r="AV197" s="189"/>
      <c r="AW197" s="189"/>
      <c r="AX197" s="189"/>
      <c r="AY197" s="189"/>
      <c r="AZ197" s="189"/>
      <c r="BA197" s="189"/>
      <c r="BB197" s="189"/>
      <c r="BC197" s="189"/>
      <c r="BD197" s="189"/>
      <c r="BE197" s="189"/>
      <c r="BF197" s="189"/>
      <c r="BG197" s="189"/>
      <c r="BH197" s="189"/>
      <c r="BI197" s="189"/>
      <c r="BJ197" s="189"/>
      <c r="BK197" s="189"/>
      <c r="BL197" s="189"/>
      <c r="BM197" s="189"/>
      <c r="BN197" s="189"/>
      <c r="BO197" s="189"/>
      <c r="BP197" s="189"/>
      <c r="BQ197" s="189"/>
      <c r="BR197" s="189"/>
      <c r="BS197" s="189"/>
      <c r="BT197" s="189"/>
      <c r="BU197" s="189"/>
      <c r="BV197" s="189"/>
      <c r="BW197" s="189"/>
      <c r="BX197" s="189"/>
      <c r="BY197" s="189"/>
      <c r="BZ197" s="189"/>
      <c r="CA197" s="189"/>
      <c r="CB197" s="189"/>
      <c r="CC197" s="189"/>
      <c r="CD197" s="189"/>
      <c r="CE197" s="189"/>
      <c r="CF197" s="189"/>
      <c r="CG197" s="189"/>
      <c r="CH197" s="189"/>
      <c r="CI197" s="189"/>
      <c r="CJ197" s="189"/>
      <c r="CK197" s="189"/>
      <c r="CL197" s="189"/>
      <c r="CM197" s="189"/>
      <c r="CN197" s="189"/>
      <c r="CO197" s="189"/>
      <c r="CP197" s="189"/>
      <c r="CQ197" s="189"/>
      <c r="CR197" s="189"/>
    </row>
    <row r="198" spans="5:101" ht="32.1" customHeight="1" thickBot="1">
      <c r="E198" s="805" t="s">
        <v>481</v>
      </c>
      <c r="F198" s="806"/>
      <c r="G198" s="806"/>
      <c r="H198" s="806"/>
      <c r="I198" s="806"/>
      <c r="J198" s="806"/>
      <c r="K198" s="806"/>
      <c r="L198" s="806"/>
      <c r="M198" s="806"/>
      <c r="N198" s="806"/>
      <c r="O198" s="806"/>
      <c r="P198" s="806"/>
      <c r="Q198" s="806"/>
      <c r="R198" s="806"/>
      <c r="S198" s="806"/>
      <c r="T198" s="806"/>
      <c r="U198" s="806"/>
      <c r="V198" s="806"/>
      <c r="W198" s="806"/>
      <c r="X198" s="807"/>
      <c r="Y198" s="1402"/>
      <c r="Z198" s="1403"/>
      <c r="AA198" s="1403"/>
      <c r="AB198" s="1403"/>
      <c r="AC198" s="1403"/>
      <c r="AD198" s="1403"/>
      <c r="AE198" s="1403"/>
      <c r="AF198" s="1403"/>
      <c r="AG198" s="1403"/>
      <c r="AH198" s="1403"/>
      <c r="AI198" s="1403"/>
      <c r="AJ198" s="1403"/>
      <c r="AK198" s="1403"/>
      <c r="AL198" s="1403"/>
      <c r="AM198" s="1403"/>
      <c r="AN198" s="1403"/>
      <c r="AO198" s="1403"/>
      <c r="AP198" s="1404"/>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189"/>
      <c r="BU198" s="189"/>
      <c r="BV198" s="189"/>
      <c r="BW198" s="189"/>
      <c r="BX198" s="189"/>
      <c r="BY198" s="189"/>
      <c r="BZ198" s="189"/>
      <c r="CA198" s="189"/>
      <c r="CB198" s="189"/>
      <c r="CC198" s="189"/>
      <c r="CD198" s="189"/>
      <c r="CE198" s="189"/>
      <c r="CF198" s="189"/>
      <c r="CG198" s="189"/>
      <c r="CH198" s="189"/>
      <c r="CI198" s="189"/>
      <c r="CJ198" s="189"/>
      <c r="CK198" s="189"/>
      <c r="CL198" s="189"/>
      <c r="CM198" s="189"/>
      <c r="CN198" s="189"/>
      <c r="CO198" s="189"/>
      <c r="CP198" s="189"/>
      <c r="CQ198" s="189"/>
      <c r="CR198" s="189"/>
    </row>
    <row r="199" spans="5:101" ht="32.1" customHeight="1" thickBot="1">
      <c r="E199" s="805" t="s">
        <v>97</v>
      </c>
      <c r="F199" s="806"/>
      <c r="G199" s="806"/>
      <c r="H199" s="806"/>
      <c r="I199" s="806"/>
      <c r="J199" s="806"/>
      <c r="K199" s="806"/>
      <c r="L199" s="806"/>
      <c r="M199" s="806"/>
      <c r="N199" s="806"/>
      <c r="O199" s="806"/>
      <c r="P199" s="806"/>
      <c r="Q199" s="806"/>
      <c r="R199" s="806"/>
      <c r="S199" s="806"/>
      <c r="T199" s="806"/>
      <c r="U199" s="806"/>
      <c r="V199" s="806"/>
      <c r="W199" s="806"/>
      <c r="X199" s="807"/>
      <c r="Y199" s="1402" t="str">
        <f>IF(CT199=TRUE,"",SUM(Y172,Y174,Y176,Y178,Y179:AP184,Y186:AP189,Y191:AP193,Y195:AP198))</f>
        <v/>
      </c>
      <c r="Z199" s="1403"/>
      <c r="AA199" s="1403"/>
      <c r="AB199" s="1403"/>
      <c r="AC199" s="1403"/>
      <c r="AD199" s="1403"/>
      <c r="AE199" s="1403"/>
      <c r="AF199" s="1403"/>
      <c r="AG199" s="1403"/>
      <c r="AH199" s="1403"/>
      <c r="AI199" s="1403"/>
      <c r="AJ199" s="1403"/>
      <c r="AK199" s="1403"/>
      <c r="AL199" s="1403"/>
      <c r="AM199" s="1403"/>
      <c r="AN199" s="1403"/>
      <c r="AO199" s="1403"/>
      <c r="AP199" s="1404"/>
      <c r="AQ199" s="189"/>
      <c r="AR199" s="189"/>
      <c r="AS199" s="189"/>
      <c r="AT199" s="189"/>
      <c r="AU199" s="189"/>
      <c r="AV199" s="189"/>
      <c r="AW199" s="189"/>
      <c r="AX199" s="189"/>
      <c r="AY199" s="189"/>
      <c r="AZ199" s="189"/>
      <c r="BA199" s="189"/>
      <c r="BB199" s="189"/>
      <c r="BC199" s="189"/>
      <c r="BD199" s="189"/>
      <c r="BE199" s="189"/>
      <c r="BF199" s="189"/>
      <c r="BG199" s="189"/>
      <c r="BH199" s="189"/>
      <c r="BI199" s="189"/>
      <c r="BJ199" s="189"/>
      <c r="BK199" s="189"/>
      <c r="BL199" s="189"/>
      <c r="BM199" s="189"/>
      <c r="BN199" s="189"/>
      <c r="BO199" s="189"/>
      <c r="BP199" s="189"/>
      <c r="BQ199" s="189"/>
      <c r="BR199" s="189"/>
      <c r="BS199" s="189"/>
      <c r="BT199" s="189"/>
      <c r="BU199" s="189"/>
      <c r="BV199" s="189"/>
      <c r="BW199" s="189"/>
      <c r="BX199" s="189"/>
      <c r="BY199" s="189"/>
      <c r="BZ199" s="189"/>
      <c r="CA199" s="189"/>
      <c r="CB199" s="189"/>
      <c r="CC199" s="189"/>
      <c r="CD199" s="189"/>
      <c r="CE199" s="189"/>
      <c r="CF199" s="189"/>
      <c r="CG199" s="189"/>
      <c r="CH199" s="189"/>
      <c r="CI199" s="189"/>
      <c r="CJ199" s="189"/>
      <c r="CK199" s="189"/>
      <c r="CL199" s="189"/>
      <c r="CM199" s="189"/>
      <c r="CN199" s="189"/>
      <c r="CO199" s="189"/>
      <c r="CP199" s="189"/>
      <c r="CQ199" s="189"/>
      <c r="CR199" s="189"/>
      <c r="CT199" t="b">
        <f>AND(Y195="",Y196="",Y197="",Y198="")</f>
        <v>1</v>
      </c>
    </row>
    <row r="200" spans="5:101" ht="50.1" customHeight="1" thickTop="1" thickBot="1">
      <c r="E200" s="802" t="s">
        <v>482</v>
      </c>
      <c r="F200" s="803"/>
      <c r="G200" s="803"/>
      <c r="H200" s="803"/>
      <c r="I200" s="803"/>
      <c r="J200" s="803"/>
      <c r="K200" s="803"/>
      <c r="L200" s="803"/>
      <c r="M200" s="803"/>
      <c r="N200" s="803"/>
      <c r="O200" s="803"/>
      <c r="P200" s="803"/>
      <c r="Q200" s="803"/>
      <c r="R200" s="803"/>
      <c r="S200" s="803"/>
      <c r="T200" s="803"/>
      <c r="U200" s="803"/>
      <c r="V200" s="803"/>
      <c r="W200" s="803"/>
      <c r="X200" s="804"/>
      <c r="Y200" s="1417" t="str">
        <f>IFERROR(Y151-Y194,"")</f>
        <v/>
      </c>
      <c r="Z200" s="1418"/>
      <c r="AA200" s="1418"/>
      <c r="AB200" s="1418"/>
      <c r="AC200" s="1418"/>
      <c r="AD200" s="1418"/>
      <c r="AE200" s="1418"/>
      <c r="AF200" s="1418"/>
      <c r="AG200" s="1418"/>
      <c r="AH200" s="1418"/>
      <c r="AI200" s="1418"/>
      <c r="AJ200" s="1418"/>
      <c r="AK200" s="1418"/>
      <c r="AL200" s="1418"/>
      <c r="AM200" s="1418"/>
      <c r="AN200" s="1418"/>
      <c r="AO200" s="1418"/>
      <c r="AP200" s="1419"/>
      <c r="AQ200" s="1414"/>
      <c r="AR200" s="1415"/>
      <c r="AS200" s="1415"/>
      <c r="AT200" s="1415"/>
      <c r="AU200" s="1415"/>
      <c r="AV200" s="1415"/>
      <c r="AW200" s="1415"/>
      <c r="AX200" s="1415"/>
      <c r="AY200" s="1415"/>
      <c r="AZ200" s="1415"/>
      <c r="BA200" s="1415"/>
      <c r="BB200" s="1415"/>
      <c r="BC200" s="1415"/>
      <c r="BD200" s="1415"/>
      <c r="BE200" s="1415"/>
      <c r="BF200" s="1415"/>
      <c r="BG200" s="1415"/>
      <c r="BH200" s="1416"/>
      <c r="BI200" s="1417" t="str">
        <f>IFERROR(BI151-BI194,"")</f>
        <v/>
      </c>
      <c r="BJ200" s="1418"/>
      <c r="BK200" s="1418"/>
      <c r="BL200" s="1418"/>
      <c r="BM200" s="1418"/>
      <c r="BN200" s="1418"/>
      <c r="BO200" s="1418"/>
      <c r="BP200" s="1418"/>
      <c r="BQ200" s="1418"/>
      <c r="BR200" s="1418"/>
      <c r="BS200" s="1418"/>
      <c r="BT200" s="1418"/>
      <c r="BU200" s="1418"/>
      <c r="BV200" s="1418"/>
      <c r="BW200" s="1418"/>
      <c r="BX200" s="1418"/>
      <c r="BY200" s="1418"/>
      <c r="BZ200" s="1419"/>
      <c r="CA200" s="1414"/>
      <c r="CB200" s="1415"/>
      <c r="CC200" s="1415"/>
      <c r="CD200" s="1415"/>
      <c r="CE200" s="1415"/>
      <c r="CF200" s="1415"/>
      <c r="CG200" s="1415"/>
      <c r="CH200" s="1415"/>
      <c r="CI200" s="1415"/>
      <c r="CJ200" s="1415"/>
      <c r="CK200" s="1415"/>
      <c r="CL200" s="1415"/>
      <c r="CM200" s="1415"/>
      <c r="CN200" s="1415"/>
      <c r="CO200" s="1415"/>
      <c r="CP200" s="1415"/>
      <c r="CQ200" s="1415"/>
      <c r="CR200" s="1416"/>
    </row>
    <row r="201" spans="5:101" ht="12.75" customHeight="1" thickTop="1">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row>
    <row r="202" spans="5:101" ht="54.95" customHeight="1">
      <c r="BI202" s="778" t="s">
        <v>252</v>
      </c>
      <c r="BJ202" s="779"/>
      <c r="BK202" s="779"/>
      <c r="BL202" s="779"/>
      <c r="BM202" s="779"/>
      <c r="BN202" s="779"/>
      <c r="BO202" s="779"/>
      <c r="BP202" s="779"/>
      <c r="BQ202" s="779"/>
      <c r="BR202" s="779"/>
      <c r="BS202" s="779"/>
      <c r="BT202" s="779"/>
      <c r="BU202" s="779"/>
      <c r="BV202" s="779"/>
      <c r="BW202" s="779"/>
      <c r="BX202" s="779"/>
      <c r="BY202" s="779"/>
      <c r="BZ202" s="779"/>
      <c r="CA202" s="780"/>
      <c r="CB202" s="780"/>
      <c r="CC202" s="780"/>
      <c r="CD202" s="780"/>
      <c r="CE202" s="780"/>
      <c r="CF202" s="780"/>
      <c r="CG202" s="780"/>
      <c r="CH202" s="780"/>
      <c r="CI202" s="780"/>
      <c r="CJ202" s="780"/>
      <c r="CK202" s="780"/>
      <c r="CL202" s="780"/>
      <c r="CM202" s="780"/>
      <c r="CN202" s="780"/>
      <c r="CO202" s="780"/>
      <c r="CP202" s="780"/>
      <c r="CQ202" s="780"/>
      <c r="CR202" s="780"/>
    </row>
    <row r="203" spans="5:101" ht="15" customHeight="1">
      <c r="CH203" s="1354" t="str">
        <f>CH158</f>
        <v>20230306SH</v>
      </c>
      <c r="CI203" s="1354"/>
      <c r="CJ203" s="1354"/>
      <c r="CK203" s="1354"/>
      <c r="CL203" s="1354"/>
      <c r="CM203" s="1354"/>
      <c r="CN203" s="1354"/>
      <c r="CO203" s="1354"/>
      <c r="CP203" s="1354"/>
      <c r="CQ203" s="1354"/>
      <c r="CR203" s="1354"/>
    </row>
    <row r="204" spans="5:101" ht="9.75" customHeight="1"/>
    <row r="205" spans="5:101" ht="9.75" customHeight="1"/>
    <row r="206" spans="5:101" ht="9.75" customHeight="1"/>
    <row r="207" spans="5:101" ht="9.75" customHeight="1"/>
    <row r="208" spans="5:101"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sheetData>
  <sheetProtection sheet="1" formatCells="0"/>
  <dataConsolidate/>
  <mergeCells count="498">
    <mergeCell ref="BO173:BY173"/>
    <mergeCell ref="BO177:BY177"/>
    <mergeCell ref="BS39:BY46"/>
    <mergeCell ref="CD13:CH14"/>
    <mergeCell ref="L31:BR36"/>
    <mergeCell ref="BZ31:CR36"/>
    <mergeCell ref="AZ13:BI13"/>
    <mergeCell ref="BJ13:BR13"/>
    <mergeCell ref="AZ14:BH15"/>
    <mergeCell ref="BK14:BR15"/>
    <mergeCell ref="AZ18:BI19"/>
    <mergeCell ref="BJ18:BR19"/>
    <mergeCell ref="AZ20:BH24"/>
    <mergeCell ref="BK20:BR24"/>
    <mergeCell ref="CJ40:CR45"/>
    <mergeCell ref="CI13:CM14"/>
    <mergeCell ref="CN13:CR14"/>
    <mergeCell ref="CA39:CH39"/>
    <mergeCell ref="CJ39:CQ39"/>
    <mergeCell ref="CI47:CM48"/>
    <mergeCell ref="CN47:CR48"/>
    <mergeCell ref="L49:BJ54"/>
    <mergeCell ref="BI57:BP61"/>
    <mergeCell ref="I88:CO89"/>
    <mergeCell ref="D2:CR2"/>
    <mergeCell ref="BZ4:CR4"/>
    <mergeCell ref="BZ6:CR6"/>
    <mergeCell ref="BZ7:CR7"/>
    <mergeCell ref="BS9:BY12"/>
    <mergeCell ref="BZ9:CH9"/>
    <mergeCell ref="CI9:CR9"/>
    <mergeCell ref="BZ10:CH11"/>
    <mergeCell ref="CI10:CR11"/>
    <mergeCell ref="AH6:BN6"/>
    <mergeCell ref="AH7:BN7"/>
    <mergeCell ref="AH9:BN9"/>
    <mergeCell ref="AH10:BN10"/>
    <mergeCell ref="D18:K24"/>
    <mergeCell ref="L18:AR24"/>
    <mergeCell ref="AS18:AY24"/>
    <mergeCell ref="BZ19:CR20"/>
    <mergeCell ref="BS21:BY27"/>
    <mergeCell ref="BZ21:CR27"/>
    <mergeCell ref="D13:K17"/>
    <mergeCell ref="L13:AR17"/>
    <mergeCell ref="AS13:AY17"/>
    <mergeCell ref="BS13:BY20"/>
    <mergeCell ref="BZ13:CC14"/>
    <mergeCell ref="D25:K28"/>
    <mergeCell ref="L25:BR28"/>
    <mergeCell ref="BS28:BY36"/>
    <mergeCell ref="BZ28:CD30"/>
    <mergeCell ref="CE28:CL30"/>
    <mergeCell ref="CM28:CR30"/>
    <mergeCell ref="D29:K36"/>
    <mergeCell ref="L29:BR30"/>
    <mergeCell ref="BZ49:CC52"/>
    <mergeCell ref="CD49:CH52"/>
    <mergeCell ref="CI49:CM52"/>
    <mergeCell ref="CN49:CR52"/>
    <mergeCell ref="BK53:BR54"/>
    <mergeCell ref="BZ53:CR54"/>
    <mergeCell ref="CM62:CR63"/>
    <mergeCell ref="BS47:BY54"/>
    <mergeCell ref="BZ47:CC48"/>
    <mergeCell ref="CD47:CH48"/>
    <mergeCell ref="BS55:BY61"/>
    <mergeCell ref="BZ55:CF61"/>
    <mergeCell ref="CG55:CI61"/>
    <mergeCell ref="CJ55:CR61"/>
    <mergeCell ref="AB64:AI69"/>
    <mergeCell ref="AJ64:AV69"/>
    <mergeCell ref="AW64:BB64"/>
    <mergeCell ref="BC64:BJ64"/>
    <mergeCell ref="AM57:AN61"/>
    <mergeCell ref="AO57:AV61"/>
    <mergeCell ref="AW57:AX61"/>
    <mergeCell ref="AY57:BD61"/>
    <mergeCell ref="BE57:BH61"/>
    <mergeCell ref="V57:AC61"/>
    <mergeCell ref="AW39:AY46"/>
    <mergeCell ref="AZ39:BF46"/>
    <mergeCell ref="BG39:BR46"/>
    <mergeCell ref="D39:K46"/>
    <mergeCell ref="D47:K54"/>
    <mergeCell ref="L39:AV46"/>
    <mergeCell ref="BI55:BR56"/>
    <mergeCell ref="L55:U56"/>
    <mergeCell ref="V55:AE56"/>
    <mergeCell ref="AF55:AN56"/>
    <mergeCell ref="AO55:AX56"/>
    <mergeCell ref="AY55:BH56"/>
    <mergeCell ref="L47:BJ48"/>
    <mergeCell ref="BK47:BR48"/>
    <mergeCell ref="D55:K61"/>
    <mergeCell ref="L57:S61"/>
    <mergeCell ref="BK49:BR52"/>
    <mergeCell ref="T57:U61"/>
    <mergeCell ref="AD57:AE61"/>
    <mergeCell ref="AF57:AL61"/>
    <mergeCell ref="BQ57:BR61"/>
    <mergeCell ref="AJ73:AQ77"/>
    <mergeCell ref="AR73:BF77"/>
    <mergeCell ref="BG73:BN77"/>
    <mergeCell ref="BO73:CE77"/>
    <mergeCell ref="D62:K77"/>
    <mergeCell ref="L62:AA63"/>
    <mergeCell ref="AB62:AV63"/>
    <mergeCell ref="AW62:BR63"/>
    <mergeCell ref="BK64:BR64"/>
    <mergeCell ref="L73:S77"/>
    <mergeCell ref="T73:AI77"/>
    <mergeCell ref="BZ64:CR69"/>
    <mergeCell ref="AW65:BB67"/>
    <mergeCell ref="BC65:BJ67"/>
    <mergeCell ref="BK65:BR67"/>
    <mergeCell ref="AW68:BR69"/>
    <mergeCell ref="L70:AI72"/>
    <mergeCell ref="AJ70:BF72"/>
    <mergeCell ref="BG70:CE72"/>
    <mergeCell ref="L64:S69"/>
    <mergeCell ref="BS62:BY69"/>
    <mergeCell ref="BZ62:CD63"/>
    <mergeCell ref="CE62:CL63"/>
    <mergeCell ref="T64:AA69"/>
    <mergeCell ref="AQ103:AW106"/>
    <mergeCell ref="AX103:BP106"/>
    <mergeCell ref="BR104:CB109"/>
    <mergeCell ref="CC104:CQ109"/>
    <mergeCell ref="K107:P110"/>
    <mergeCell ref="Q107:AP110"/>
    <mergeCell ref="AQ107:AW110"/>
    <mergeCell ref="AX107:BP110"/>
    <mergeCell ref="CH110:CR110"/>
    <mergeCell ref="D103:J110"/>
    <mergeCell ref="E123:X123"/>
    <mergeCell ref="Y123:AP123"/>
    <mergeCell ref="AQ123:BH123"/>
    <mergeCell ref="BI123:BZ123"/>
    <mergeCell ref="CA123:CR123"/>
    <mergeCell ref="BZ115:CR115"/>
    <mergeCell ref="E116:AP116"/>
    <mergeCell ref="BZ116:CR116"/>
    <mergeCell ref="E117:AP118"/>
    <mergeCell ref="BZ117:CR117"/>
    <mergeCell ref="E120:X122"/>
    <mergeCell ref="Y120:AP121"/>
    <mergeCell ref="AQ120:BH121"/>
    <mergeCell ref="BI120:BZ120"/>
    <mergeCell ref="CA120:CR120"/>
    <mergeCell ref="BI121:BZ122"/>
    <mergeCell ref="CA121:CR122"/>
    <mergeCell ref="Y122:AP122"/>
    <mergeCell ref="AQ122:BH122"/>
    <mergeCell ref="AV116:BU118"/>
    <mergeCell ref="BI119:CR119"/>
    <mergeCell ref="K103:P106"/>
    <mergeCell ref="Q103:AP106"/>
    <mergeCell ref="CA126:CR126"/>
    <mergeCell ref="H127:J127"/>
    <mergeCell ref="K127:X127"/>
    <mergeCell ref="Y127:AP127"/>
    <mergeCell ref="AQ127:BH127"/>
    <mergeCell ref="BI127:BZ127"/>
    <mergeCell ref="CA127:CR127"/>
    <mergeCell ref="CA124:CR124"/>
    <mergeCell ref="H125:J125"/>
    <mergeCell ref="K125:X125"/>
    <mergeCell ref="Y125:AP125"/>
    <mergeCell ref="AQ125:BH125"/>
    <mergeCell ref="BI125:BZ125"/>
    <mergeCell ref="CA125:CR125"/>
    <mergeCell ref="H124:J124"/>
    <mergeCell ref="K124:X124"/>
    <mergeCell ref="Y124:AP124"/>
    <mergeCell ref="AQ124:BH124"/>
    <mergeCell ref="BI124:BZ124"/>
    <mergeCell ref="H126:J126"/>
    <mergeCell ref="K126:X126"/>
    <mergeCell ref="Y126:AP126"/>
    <mergeCell ref="AQ126:BH126"/>
    <mergeCell ref="BI126:BZ126"/>
    <mergeCell ref="H135:J135"/>
    <mergeCell ref="K135:X135"/>
    <mergeCell ref="Y135:AP135"/>
    <mergeCell ref="AQ135:BH135"/>
    <mergeCell ref="CA129:CR129"/>
    <mergeCell ref="H128:J128"/>
    <mergeCell ref="K128:X128"/>
    <mergeCell ref="Y128:AP128"/>
    <mergeCell ref="AQ128:BH128"/>
    <mergeCell ref="BI128:BZ128"/>
    <mergeCell ref="CA128:CR128"/>
    <mergeCell ref="E130:X130"/>
    <mergeCell ref="Y130:AP130"/>
    <mergeCell ref="AQ130:BH130"/>
    <mergeCell ref="BI130:BZ130"/>
    <mergeCell ref="CA130:CR130"/>
    <mergeCell ref="E124:G129"/>
    <mergeCell ref="H129:J129"/>
    <mergeCell ref="K129:X129"/>
    <mergeCell ref="Y129:AP129"/>
    <mergeCell ref="AQ129:BH129"/>
    <mergeCell ref="BI129:BZ129"/>
    <mergeCell ref="BI135:BZ135"/>
    <mergeCell ref="BI131:BZ131"/>
    <mergeCell ref="E134:X134"/>
    <mergeCell ref="Y134:AP134"/>
    <mergeCell ref="AQ134:BH134"/>
    <mergeCell ref="BI134:BZ134"/>
    <mergeCell ref="CA134:CR134"/>
    <mergeCell ref="E131:G132"/>
    <mergeCell ref="H131:J131"/>
    <mergeCell ref="K131:X131"/>
    <mergeCell ref="Y131:AP131"/>
    <mergeCell ref="AQ131:BH131"/>
    <mergeCell ref="CA131:CR131"/>
    <mergeCell ref="H132:J132"/>
    <mergeCell ref="K132:X132"/>
    <mergeCell ref="Y132:AP132"/>
    <mergeCell ref="AQ132:BH132"/>
    <mergeCell ref="BI132:BZ132"/>
    <mergeCell ref="CA132:CR132"/>
    <mergeCell ref="E133:X133"/>
    <mergeCell ref="Y133:AP133"/>
    <mergeCell ref="AQ133:BH133"/>
    <mergeCell ref="BI133:BZ133"/>
    <mergeCell ref="CA133:CR133"/>
    <mergeCell ref="CA136:CR136"/>
    <mergeCell ref="L139:X139"/>
    <mergeCell ref="AQ139:BH139"/>
    <mergeCell ref="CA139:CR139"/>
    <mergeCell ref="H140:J140"/>
    <mergeCell ref="K140:X140"/>
    <mergeCell ref="Y140:AP140"/>
    <mergeCell ref="AQ140:BH140"/>
    <mergeCell ref="BI140:BZ140"/>
    <mergeCell ref="H137:J139"/>
    <mergeCell ref="K137:X137"/>
    <mergeCell ref="Y137:AP137"/>
    <mergeCell ref="AQ137:BH137"/>
    <mergeCell ref="AE139:AO139"/>
    <mergeCell ref="BO139:BY139"/>
    <mergeCell ref="CA144:CR144"/>
    <mergeCell ref="K143:X143"/>
    <mergeCell ref="Y143:AP143"/>
    <mergeCell ref="AQ143:BH143"/>
    <mergeCell ref="CA140:CR140"/>
    <mergeCell ref="E141:X141"/>
    <mergeCell ref="Y141:AP141"/>
    <mergeCell ref="AQ141:BH141"/>
    <mergeCell ref="BI141:BZ141"/>
    <mergeCell ref="CA141:CR141"/>
    <mergeCell ref="E135:G140"/>
    <mergeCell ref="BI137:BZ137"/>
    <mergeCell ref="CA137:CR137"/>
    <mergeCell ref="K138:X138"/>
    <mergeCell ref="Y138:AP138"/>
    <mergeCell ref="AQ138:BH138"/>
    <mergeCell ref="BI138:BZ138"/>
    <mergeCell ref="CA138:CR138"/>
    <mergeCell ref="CA135:CR135"/>
    <mergeCell ref="H136:J136"/>
    <mergeCell ref="K136:X136"/>
    <mergeCell ref="Y136:AP136"/>
    <mergeCell ref="AQ136:BH136"/>
    <mergeCell ref="BI136:BZ136"/>
    <mergeCell ref="E142:X142"/>
    <mergeCell ref="Y142:AP142"/>
    <mergeCell ref="AQ142:BH142"/>
    <mergeCell ref="BI142:BZ142"/>
    <mergeCell ref="CA142:CR142"/>
    <mergeCell ref="E143:G144"/>
    <mergeCell ref="H143:J143"/>
    <mergeCell ref="E146:X146"/>
    <mergeCell ref="Y146:AP146"/>
    <mergeCell ref="AQ146:BH146"/>
    <mergeCell ref="BI146:BZ146"/>
    <mergeCell ref="CA146:CR146"/>
    <mergeCell ref="E145:X145"/>
    <mergeCell ref="Y145:AP145"/>
    <mergeCell ref="AQ145:BH145"/>
    <mergeCell ref="BI145:BZ145"/>
    <mergeCell ref="CA145:CR145"/>
    <mergeCell ref="BI143:BZ143"/>
    <mergeCell ref="CA143:CR143"/>
    <mergeCell ref="H144:J144"/>
    <mergeCell ref="K144:X144"/>
    <mergeCell ref="Y144:AP144"/>
    <mergeCell ref="AQ144:BH144"/>
    <mergeCell ref="BI144:BZ144"/>
    <mergeCell ref="BI148:BZ148"/>
    <mergeCell ref="CA148:CR148"/>
    <mergeCell ref="H149:J149"/>
    <mergeCell ref="K149:X149"/>
    <mergeCell ref="Y149:AP149"/>
    <mergeCell ref="AQ149:BH149"/>
    <mergeCell ref="BI149:BZ149"/>
    <mergeCell ref="CA149:CR149"/>
    <mergeCell ref="E147:X147"/>
    <mergeCell ref="Y147:AP147"/>
    <mergeCell ref="AQ147:BH147"/>
    <mergeCell ref="BI147:BZ147"/>
    <mergeCell ref="CA147:CR147"/>
    <mergeCell ref="E148:G150"/>
    <mergeCell ref="H148:J148"/>
    <mergeCell ref="K148:X148"/>
    <mergeCell ref="Y148:AP148"/>
    <mergeCell ref="AQ148:BH148"/>
    <mergeCell ref="E151:X151"/>
    <mergeCell ref="Y151:AP151"/>
    <mergeCell ref="AQ151:BH151"/>
    <mergeCell ref="BI151:BZ151"/>
    <mergeCell ref="CA151:CR151"/>
    <mergeCell ref="E152:X152"/>
    <mergeCell ref="Y152:AP152"/>
    <mergeCell ref="H150:J150"/>
    <mergeCell ref="K150:X150"/>
    <mergeCell ref="Y150:AP150"/>
    <mergeCell ref="AQ150:BH150"/>
    <mergeCell ref="BI150:BZ150"/>
    <mergeCell ref="CA150:CR150"/>
    <mergeCell ref="E156:X156"/>
    <mergeCell ref="Y156:AP156"/>
    <mergeCell ref="BI157:BZ157"/>
    <mergeCell ref="CA157:CR157"/>
    <mergeCell ref="CH158:CR158"/>
    <mergeCell ref="BZ162:CR162"/>
    <mergeCell ref="E153:X153"/>
    <mergeCell ref="Y153:AP153"/>
    <mergeCell ref="E154:X154"/>
    <mergeCell ref="Y154:AP154"/>
    <mergeCell ref="E155:X155"/>
    <mergeCell ref="Y155:AP155"/>
    <mergeCell ref="CA168:CR169"/>
    <mergeCell ref="Y169:AP169"/>
    <mergeCell ref="AQ169:BH169"/>
    <mergeCell ref="E170:X170"/>
    <mergeCell ref="Y170:AP170"/>
    <mergeCell ref="AQ170:BH170"/>
    <mergeCell ref="BI170:BZ170"/>
    <mergeCell ref="CA170:CR170"/>
    <mergeCell ref="E163:AP163"/>
    <mergeCell ref="BZ163:CR163"/>
    <mergeCell ref="E164:AP165"/>
    <mergeCell ref="BZ164:CR164"/>
    <mergeCell ref="E167:X169"/>
    <mergeCell ref="Y167:AP168"/>
    <mergeCell ref="AQ167:BH168"/>
    <mergeCell ref="BI167:BZ167"/>
    <mergeCell ref="CA167:CR167"/>
    <mergeCell ref="BI168:BZ169"/>
    <mergeCell ref="AV163:BU165"/>
    <mergeCell ref="BI166:CR166"/>
    <mergeCell ref="CA172:CR172"/>
    <mergeCell ref="K173:X173"/>
    <mergeCell ref="AQ173:BH173"/>
    <mergeCell ref="CA173:CR173"/>
    <mergeCell ref="E171:G181"/>
    <mergeCell ref="H171:X171"/>
    <mergeCell ref="Y171:AP171"/>
    <mergeCell ref="AQ171:BH171"/>
    <mergeCell ref="BI171:BZ171"/>
    <mergeCell ref="CA171:CR171"/>
    <mergeCell ref="H172:J174"/>
    <mergeCell ref="K172:X172"/>
    <mergeCell ref="Y172:AP172"/>
    <mergeCell ref="AQ172:BH172"/>
    <mergeCell ref="K174:X174"/>
    <mergeCell ref="Y174:AP174"/>
    <mergeCell ref="AQ174:BH174"/>
    <mergeCell ref="BI174:BZ174"/>
    <mergeCell ref="CA174:CR174"/>
    <mergeCell ref="H175:X175"/>
    <mergeCell ref="Y175:AP175"/>
    <mergeCell ref="AQ175:BH175"/>
    <mergeCell ref="BI175:BZ175"/>
    <mergeCell ref="AE173:AO173"/>
    <mergeCell ref="CA179:CR179"/>
    <mergeCell ref="H180:X180"/>
    <mergeCell ref="Y180:AP180"/>
    <mergeCell ref="AQ180:BH180"/>
    <mergeCell ref="BI180:BZ180"/>
    <mergeCell ref="CA180:CR180"/>
    <mergeCell ref="CA175:CR175"/>
    <mergeCell ref="CA177:CR177"/>
    <mergeCell ref="K178:X178"/>
    <mergeCell ref="Y178:AP178"/>
    <mergeCell ref="AQ178:BH178"/>
    <mergeCell ref="BI178:BZ178"/>
    <mergeCell ref="CA178:CR178"/>
    <mergeCell ref="H176:J178"/>
    <mergeCell ref="K176:X176"/>
    <mergeCell ref="Y176:AP176"/>
    <mergeCell ref="AQ176:BH176"/>
    <mergeCell ref="BI176:BZ176"/>
    <mergeCell ref="CA176:CR176"/>
    <mergeCell ref="K177:X177"/>
    <mergeCell ref="AQ177:BH177"/>
    <mergeCell ref="AE177:AO177"/>
    <mergeCell ref="CA183:CR183"/>
    <mergeCell ref="E184:X184"/>
    <mergeCell ref="Y184:AP184"/>
    <mergeCell ref="AQ184:BH184"/>
    <mergeCell ref="BI184:BZ184"/>
    <mergeCell ref="CA184:CR184"/>
    <mergeCell ref="H181:X181"/>
    <mergeCell ref="Y181:AP181"/>
    <mergeCell ref="AQ181:BH181"/>
    <mergeCell ref="BI181:BZ181"/>
    <mergeCell ref="CA181:CR181"/>
    <mergeCell ref="E182:X182"/>
    <mergeCell ref="Y182:AP182"/>
    <mergeCell ref="AQ182:BH182"/>
    <mergeCell ref="BI182:BZ182"/>
    <mergeCell ref="CA182:CR182"/>
    <mergeCell ref="CA186:CR186"/>
    <mergeCell ref="H187:X187"/>
    <mergeCell ref="Y187:AP187"/>
    <mergeCell ref="AQ187:BH187"/>
    <mergeCell ref="BI187:BZ187"/>
    <mergeCell ref="CA187:CR187"/>
    <mergeCell ref="E185:X185"/>
    <mergeCell ref="Y185:AP185"/>
    <mergeCell ref="AQ185:BH185"/>
    <mergeCell ref="BI185:BZ185"/>
    <mergeCell ref="CA185:CR185"/>
    <mergeCell ref="E186:G189"/>
    <mergeCell ref="H186:X186"/>
    <mergeCell ref="Y186:AP186"/>
    <mergeCell ref="AQ186:BH186"/>
    <mergeCell ref="BI186:BZ186"/>
    <mergeCell ref="H188:X188"/>
    <mergeCell ref="Y188:AP188"/>
    <mergeCell ref="AQ188:BH188"/>
    <mergeCell ref="BI188:BZ188"/>
    <mergeCell ref="CA188:CR188"/>
    <mergeCell ref="H189:X189"/>
    <mergeCell ref="Y189:AP189"/>
    <mergeCell ref="AQ189:BH189"/>
    <mergeCell ref="AQ190:BH190"/>
    <mergeCell ref="BI190:BZ190"/>
    <mergeCell ref="CA190:CR190"/>
    <mergeCell ref="E191:G193"/>
    <mergeCell ref="H191:X191"/>
    <mergeCell ref="Y191:AP191"/>
    <mergeCell ref="AQ191:BH191"/>
    <mergeCell ref="BI191:BZ191"/>
    <mergeCell ref="BI193:BZ193"/>
    <mergeCell ref="CA193:CR193"/>
    <mergeCell ref="BI172:BZ172"/>
    <mergeCell ref="AQ200:BH200"/>
    <mergeCell ref="BI200:BZ200"/>
    <mergeCell ref="CA200:CR200"/>
    <mergeCell ref="BI202:BZ202"/>
    <mergeCell ref="CA202:CR202"/>
    <mergeCell ref="CH203:CR203"/>
    <mergeCell ref="E198:X198"/>
    <mergeCell ref="Y198:AP198"/>
    <mergeCell ref="E199:X199"/>
    <mergeCell ref="Y199:AP199"/>
    <mergeCell ref="E200:X200"/>
    <mergeCell ref="Y200:AP200"/>
    <mergeCell ref="CA194:CR194"/>
    <mergeCell ref="CA191:CR191"/>
    <mergeCell ref="H192:X192"/>
    <mergeCell ref="Y192:AP192"/>
    <mergeCell ref="AQ192:BH192"/>
    <mergeCell ref="BI192:BZ192"/>
    <mergeCell ref="CA192:CR192"/>
    <mergeCell ref="BI189:BZ189"/>
    <mergeCell ref="CA189:CR189"/>
    <mergeCell ref="E190:X190"/>
    <mergeCell ref="Y190:AP190"/>
    <mergeCell ref="BZ40:CG45"/>
    <mergeCell ref="AH115:BR115"/>
    <mergeCell ref="AH162:BR162"/>
    <mergeCell ref="E195:X195"/>
    <mergeCell ref="Y195:AP195"/>
    <mergeCell ref="E196:X196"/>
    <mergeCell ref="Y196:AP196"/>
    <mergeCell ref="E197:X197"/>
    <mergeCell ref="Y197:AP197"/>
    <mergeCell ref="H193:X193"/>
    <mergeCell ref="Y193:AP193"/>
    <mergeCell ref="AQ193:BH193"/>
    <mergeCell ref="E194:X194"/>
    <mergeCell ref="Y194:AP194"/>
    <mergeCell ref="AQ194:BH194"/>
    <mergeCell ref="BI194:BZ194"/>
    <mergeCell ref="E183:X183"/>
    <mergeCell ref="Y183:AP183"/>
    <mergeCell ref="AQ183:BH183"/>
    <mergeCell ref="BI183:BZ183"/>
    <mergeCell ref="H179:X179"/>
    <mergeCell ref="Y179:AP179"/>
    <mergeCell ref="AQ179:BH179"/>
    <mergeCell ref="BI179:BZ179"/>
  </mergeCells>
  <phoneticPr fontId="6"/>
  <conditionalFormatting sqref="AB64:AI69">
    <cfRule type="expression" dxfId="16" priority="2">
      <formula>$AB$64=""</formula>
    </cfRule>
  </conditionalFormatting>
  <dataValidations count="23">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10:CH11" xr:uid="{00000000-0002-0000-0500-000000000000}"/>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10:CR11" xr:uid="{00000000-0002-0000-0500-000001000000}"/>
    <dataValidation allowBlank="1" showErrorMessage="1" sqref="BZ15:CR18" xr:uid="{00000000-0002-0000-0500-000002000000}"/>
    <dataValidation imeMode="halfAlpha" allowBlank="1" showErrorMessage="1" sqref="BZ55:CF61" xr:uid="{00000000-0002-0000-0500-000003000000}"/>
    <dataValidation imeMode="halfAlpha" allowBlank="1" showErrorMessage="1" prompt="法人所在地と同じ場合は入力不要です" sqref="CJ55:CR61" xr:uid="{00000000-0002-0000-0500-000004000000}"/>
    <dataValidation errorStyle="warning" imeMode="halfAlpha" allowBlank="1" showErrorMessage="1" errorTitle="入力エラー" error="男女校種は数字コードで入力してください_x000a__x000a_1:男子校　2:女子校　3:男女共学" sqref="L64:S69 AB64:AI69" xr:uid="{00000000-0002-0000-0500-000005000000}"/>
    <dataValidation errorStyle="warning"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39:BF46" xr:uid="{00000000-0002-0000-0500-000006000000}"/>
    <dataValidation errorStyle="warning" imeMode="halfAlpha" allowBlank="1" showInputMessage="1" showErrorMessage="1" errorTitle="入力エラー" error="元号は、数字コードで入力してください_x000a__x000a_1：明治　2：大正　3：昭和　4：平成　5：令和" prompt="プルダウンから選択してください" sqref="BZ49:CC52" xr:uid="{00000000-0002-0000-0500-000007000000}"/>
    <dataValidation errorStyle="warning" imeMode="halfAlpha" allowBlank="1" showInputMessage="1" showErrorMessage="1" errorTitle="入力エラー" error="元号は、数字コードで入力してください_x000a__x000a_3：昭和　4：平成　5：令和" sqref="AW65:BB67" xr:uid="{00000000-0002-0000-0500-000008000000}"/>
    <dataValidation errorStyle="warning" imeMode="halfAlpha" operator="greaterThanOrEqual" allowBlank="1" showInputMessage="1" showErrorMessage="1" errorTitle="入力エラー" error="整数で入力してください" sqref="BC65:BR67 CD49:CR52" xr:uid="{00000000-0002-0000-0500-000009000000}"/>
    <dataValidation errorStyle="warning" imeMode="fullKatakana" allowBlank="1" showInputMessage="1" showErrorMessage="1" prompt="カタカナで入力してください" sqref="L13:AR17" xr:uid="{00000000-0002-0000-0500-00000A000000}"/>
    <dataValidation allowBlank="1" showInputMessage="1" showErrorMessage="1" prompt="姓と名の間は1文字空けてください_x000a__x000a_※役職名不要" sqref="BZ39 CR39 BJ18 AZ18" xr:uid="{00000000-0002-0000-0500-00000B000000}"/>
    <dataValidation imeMode="fullKatakana" allowBlank="1" showInputMessage="1" showErrorMessage="1" prompt="カタカナで入力してください" sqref="L25:BR28 BK14:BR15" xr:uid="{00000000-0002-0000-0500-00000C000000}"/>
    <dataValidation allowBlank="1" showInputMessage="1" showErrorMessage="1" prompt="都道府県名から入力してください_x000a__x000a_例：東京都千代田区富士見1-10-12" sqref="L31:BR36" xr:uid="{00000000-0002-0000-0500-00000D000000}"/>
    <dataValidation type="whole" errorStyle="warning" imeMode="halfAlpha" operator="greaterThanOrEqual" allowBlank="1" showInputMessage="1" showErrorMessage="1" errorTitle="入力エラー" error="整数で入力してください" sqref="V57:AC61 AF57:AL61 AO57:AV61 L57:S61" xr:uid="{00000000-0002-0000-0500-00000E000000}">
      <formula1>0</formula1>
    </dataValidation>
    <dataValidation imeMode="halfAlpha" allowBlank="1" showInputMessage="1" showErrorMessage="1" sqref="BZ117:CR117 BZ21:CF27 CC104:CQ109 BZ7:CR7 BZ164:CR164 AX103:BB110" xr:uid="{00000000-0002-0000-0500-00000F000000}"/>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57:BP61" xr:uid="{00000000-0002-0000-0500-000010000000}">
      <formula1>0</formula1>
    </dataValidation>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49:BR52" xr:uid="{00000000-0002-0000-0500-000011000000}"/>
    <dataValidation imeMode="fullKatakana" allowBlank="1" showInputMessage="1" showErrorMessage="1" prompt="カタカナで入力してください_x000a__x000a_※役職名不要" sqref="AZ14:BH15" xr:uid="{00000000-0002-0000-0500-000012000000}"/>
    <dataValidation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57:BD61" xr:uid="{00000000-0002-0000-0500-000013000000}"/>
    <dataValidation imeMode="fullKatakana" allowBlank="1" showInputMessage="1" showErrorMessage="1" sqref="BI14:BJ15 AZ16:BR17" xr:uid="{00000000-0002-0000-0500-000014000000}"/>
    <dataValidation allowBlank="1" showInputMessage="1" showErrorMessage="1" prompt="※役職名不要" sqref="CH40:CH45 BZ40" xr:uid="{00000000-0002-0000-0500-000015000000}"/>
    <dataValidation imeMode="fullKatakana" allowBlank="1" showInputMessage="1" showErrorMessage="1" prompt="カタカナで入力し、姓と名の間は1文字空けてください_x000a__x000a_※役職名不要" sqref="AZ13 BJ13" xr:uid="{00000000-0002-0000-0500-000016000000}"/>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111" min="3" max="95" man="1"/>
    <brk id="158" min="3" max="95"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4" id="{51B61B72-EE20-4AD8-9450-F057598A5812}">
            <xm:f>作業２!$F$53=1</xm:f>
            <x14:dxf>
              <fill>
                <patternFill patternType="none">
                  <bgColor auto="1"/>
                </patternFill>
              </fill>
            </x14:dxf>
          </x14:cfRule>
          <xm:sqref>L73:S77</xm:sqref>
        </x14:conditionalFormatting>
        <x14:conditionalFormatting xmlns:xm="http://schemas.microsoft.com/office/excel/2006/main">
          <x14:cfRule type="expression" priority="35" id="{0BD810E9-7AE5-42DF-9FCA-E6302B445AD4}">
            <xm:f>作業２!$F$53=15</xm:f>
            <x14:dxf>
              <fill>
                <patternFill patternType="none">
                  <bgColor auto="1"/>
                </patternFill>
              </fill>
            </x14:dxf>
          </x14:cfRule>
          <xm:sqref>AJ73:AQ77</xm:sqref>
        </x14:conditionalFormatting>
        <x14:conditionalFormatting xmlns:xm="http://schemas.microsoft.com/office/excel/2006/main">
          <x14:cfRule type="expression" priority="1" id="{D71E518E-A745-4215-95A3-C5459A7D9561}">
            <xm:f>作業２!$F$55&gt;0</xm:f>
            <x14:dxf>
              <fill>
                <patternFill patternType="none">
                  <bgColor auto="1"/>
                </patternFill>
              </fill>
            </x14:dxf>
          </x14:cfRule>
          <xm:sqref>AW65:BR67</xm:sqref>
        </x14:conditionalFormatting>
        <x14:conditionalFormatting xmlns:xm="http://schemas.microsoft.com/office/excel/2006/main">
          <x14:cfRule type="expression" priority="3" id="{79782771-9D43-46D4-8CCB-959010C290F6}">
            <xm:f>作業２!$F$53=1</xm:f>
            <x14:dxf>
              <fill>
                <patternFill patternType="none">
                  <bgColor auto="1"/>
                </patternFill>
              </fill>
            </x14:dxf>
          </x14:cfRule>
          <xm:sqref>AY57:BH61</xm:sqref>
        </x14:conditionalFormatting>
        <x14:conditionalFormatting xmlns:xm="http://schemas.microsoft.com/office/excel/2006/main">
          <x14:cfRule type="expression" priority="4" id="{189D8FD4-F33D-4171-B29F-744F09C3E03D}">
            <xm:f>作業２!$F$53&gt;4</xm:f>
            <x14:dxf>
              <fill>
                <patternFill>
                  <bgColor theme="0"/>
                </patternFill>
              </fill>
            </x14:dxf>
          </x14:cfRule>
          <xm:sqref>BG73:BN77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CW233"/>
  <sheetViews>
    <sheetView showGridLines="0" view="pageBreakPreview" topLeftCell="C4" zoomScale="75" zoomScaleNormal="70" zoomScaleSheetLayoutView="75" zoomScalePageLayoutView="70" workbookViewId="0">
      <selection activeCell="D4" sqref="D4"/>
    </sheetView>
  </sheetViews>
  <sheetFormatPr defaultColWidth="1.625" defaultRowHeight="13.5"/>
  <cols>
    <col min="1" max="1" width="2.375" hidden="1" customWidth="1"/>
    <col min="2" max="2" width="3.375" hidden="1" customWidth="1"/>
    <col min="3" max="3" width="0.75" customWidth="1"/>
    <col min="4" max="11" width="1.5" customWidth="1"/>
    <col min="12" max="44" width="1.625" customWidth="1"/>
    <col min="45" max="51" width="1.5" customWidth="1"/>
    <col min="52" max="58" width="1.625" customWidth="1"/>
    <col min="59" max="59" width="2.125" customWidth="1"/>
    <col min="60" max="69" width="1.625" customWidth="1"/>
    <col min="70" max="70" width="2.5" customWidth="1"/>
    <col min="71" max="73" width="1.625" customWidth="1"/>
    <col min="74" max="74" width="2" customWidth="1"/>
    <col min="75" max="75" width="2.375" customWidth="1"/>
    <col min="76" max="76" width="1.625" customWidth="1"/>
    <col min="77" max="77" width="1.25" customWidth="1"/>
    <col min="78" max="80" width="1.625" customWidth="1"/>
    <col min="81" max="81" width="2.25" customWidth="1"/>
    <col min="82" max="82" width="1.625" customWidth="1"/>
    <col min="83" max="83" width="2" customWidth="1"/>
    <col min="84" max="85" width="1.625" customWidth="1"/>
    <col min="86" max="86" width="2" customWidth="1"/>
    <col min="87" max="87" width="1.625" customWidth="1"/>
    <col min="88" max="88" width="1.75" customWidth="1"/>
    <col min="89" max="91" width="1.625" customWidth="1"/>
    <col min="92" max="92" width="2" customWidth="1"/>
    <col min="93" max="96" width="1.625" customWidth="1"/>
    <col min="97" max="97" width="9.75" hidden="1" customWidth="1"/>
    <col min="98" max="101" width="10.625" hidden="1" customWidth="1"/>
    <col min="102" max="112" width="10.625" customWidth="1"/>
  </cols>
  <sheetData>
    <row r="1" spans="1:97" ht="6.75" hidden="1" customHeight="1">
      <c r="A1" s="2" t="s">
        <v>50</v>
      </c>
      <c r="B1" s="2">
        <v>430</v>
      </c>
    </row>
    <row r="2" spans="1:97" s="3" customFormat="1" ht="33" hidden="1" customHeight="1">
      <c r="A2" s="8" t="s">
        <v>51</v>
      </c>
      <c r="D2" s="989" t="s">
        <v>62</v>
      </c>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c r="CJ2" s="990"/>
      <c r="CK2" s="990"/>
      <c r="CL2" s="990"/>
      <c r="CM2" s="990"/>
      <c r="CN2" s="990"/>
      <c r="CO2" s="990"/>
      <c r="CP2" s="990"/>
      <c r="CQ2" s="990"/>
      <c r="CR2" s="991"/>
    </row>
    <row r="3" spans="1:97" hidden="1"/>
    <row r="4" spans="1:97" ht="16.5" customHeight="1">
      <c r="BZ4" s="992" t="s">
        <v>31</v>
      </c>
      <c r="CA4" s="992"/>
      <c r="CB4" s="992"/>
      <c r="CC4" s="992"/>
      <c r="CD4" s="992"/>
      <c r="CE4" s="992"/>
      <c r="CF4" s="992"/>
      <c r="CG4" s="992"/>
      <c r="CH4" s="992"/>
      <c r="CI4" s="992"/>
      <c r="CJ4" s="992"/>
      <c r="CK4" s="992"/>
      <c r="CL4" s="992"/>
      <c r="CM4" s="992"/>
      <c r="CN4" s="992"/>
      <c r="CO4" s="992"/>
      <c r="CP4" s="992"/>
      <c r="CQ4" s="992"/>
      <c r="CR4" s="992"/>
    </row>
    <row r="5" spans="1:97" ht="9.75" customHeight="1"/>
    <row r="6" spans="1:97" ht="24.75" customHeight="1">
      <c r="E6" s="1"/>
      <c r="F6" s="1"/>
      <c r="G6" s="1"/>
      <c r="H6" s="1"/>
      <c r="I6" s="1"/>
      <c r="J6" s="1"/>
      <c r="K6" s="1"/>
      <c r="M6" s="1"/>
      <c r="N6" s="1"/>
      <c r="O6" s="1"/>
      <c r="P6" s="1"/>
      <c r="Q6" s="1"/>
      <c r="R6" s="1"/>
      <c r="S6" s="1"/>
      <c r="T6" s="1"/>
      <c r="U6" s="1"/>
      <c r="V6" s="1"/>
      <c r="W6" s="1"/>
      <c r="X6" s="1"/>
      <c r="Y6" s="1"/>
      <c r="Z6" s="1"/>
      <c r="AA6" s="1"/>
      <c r="AB6" s="1"/>
      <c r="AC6" s="1"/>
      <c r="AD6" s="1"/>
      <c r="AE6" s="1"/>
      <c r="AH6" s="1016" t="s">
        <v>2</v>
      </c>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c r="BK6" s="1016"/>
      <c r="BL6" s="1016"/>
      <c r="BM6" s="1016"/>
      <c r="BN6" s="1016"/>
      <c r="BO6" s="1"/>
      <c r="BP6" s="1"/>
      <c r="BQ6" s="1"/>
      <c r="BR6" s="1"/>
      <c r="BS6" s="1"/>
      <c r="BT6" s="1"/>
      <c r="BU6" s="1"/>
      <c r="BV6" s="1"/>
      <c r="BW6" s="1"/>
      <c r="BX6" s="1"/>
      <c r="BY6" s="11"/>
      <c r="BZ6" s="993" t="s">
        <v>0</v>
      </c>
      <c r="CA6" s="994"/>
      <c r="CB6" s="994"/>
      <c r="CC6" s="994"/>
      <c r="CD6" s="994"/>
      <c r="CE6" s="994"/>
      <c r="CF6" s="994"/>
      <c r="CG6" s="994"/>
      <c r="CH6" s="994"/>
      <c r="CI6" s="994"/>
      <c r="CJ6" s="994"/>
      <c r="CK6" s="994"/>
      <c r="CL6" s="994"/>
      <c r="CM6" s="994"/>
      <c r="CN6" s="994"/>
      <c r="CO6" s="994"/>
      <c r="CP6" s="994"/>
      <c r="CQ6" s="994"/>
      <c r="CR6" s="995"/>
    </row>
    <row r="7" spans="1:97" ht="39" customHeight="1">
      <c r="AH7" s="1017" t="s">
        <v>473</v>
      </c>
      <c r="AI7" s="1017"/>
      <c r="AJ7" s="1017"/>
      <c r="AK7" s="1017"/>
      <c r="AL7" s="1017"/>
      <c r="AM7" s="1017"/>
      <c r="AN7" s="1017"/>
      <c r="AO7" s="1017"/>
      <c r="AP7" s="1017"/>
      <c r="AQ7" s="1017"/>
      <c r="AR7" s="1017"/>
      <c r="AS7" s="1017"/>
      <c r="AT7" s="1017"/>
      <c r="AU7" s="1017"/>
      <c r="AV7" s="1017"/>
      <c r="AW7" s="1017"/>
      <c r="AX7" s="1017"/>
      <c r="AY7" s="1017"/>
      <c r="AZ7" s="1017"/>
      <c r="BA7" s="1017"/>
      <c r="BB7" s="1017"/>
      <c r="BC7" s="1017"/>
      <c r="BD7" s="1017"/>
      <c r="BE7" s="1017"/>
      <c r="BF7" s="1017"/>
      <c r="BG7" s="1017"/>
      <c r="BH7" s="1017"/>
      <c r="BI7" s="1017"/>
      <c r="BJ7" s="1017"/>
      <c r="BK7" s="1017"/>
      <c r="BL7" s="1017"/>
      <c r="BM7" s="1017"/>
      <c r="BN7" s="1017"/>
      <c r="BZ7" s="996"/>
      <c r="CA7" s="997"/>
      <c r="CB7" s="997"/>
      <c r="CC7" s="997"/>
      <c r="CD7" s="997"/>
      <c r="CE7" s="997"/>
      <c r="CF7" s="997"/>
      <c r="CG7" s="997"/>
      <c r="CH7" s="997"/>
      <c r="CI7" s="997"/>
      <c r="CJ7" s="997"/>
      <c r="CK7" s="997"/>
      <c r="CL7" s="997"/>
      <c r="CM7" s="997"/>
      <c r="CN7" s="997"/>
      <c r="CO7" s="997"/>
      <c r="CP7" s="997"/>
      <c r="CQ7" s="997"/>
      <c r="CR7" s="998"/>
    </row>
    <row r="8" spans="1:97" ht="7.5" customHeight="1" thickBot="1">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row>
    <row r="9" spans="1:97" ht="24.75" customHeight="1" thickTop="1">
      <c r="E9" s="1"/>
      <c r="F9" s="1"/>
      <c r="G9" s="1"/>
      <c r="H9" s="1"/>
      <c r="I9" s="1"/>
      <c r="J9" s="1"/>
      <c r="K9" s="1"/>
      <c r="L9" s="1"/>
      <c r="M9" s="1"/>
      <c r="N9" s="1"/>
      <c r="O9" s="1"/>
      <c r="P9" s="1"/>
      <c r="Q9" s="1"/>
      <c r="R9" s="1"/>
      <c r="S9" s="1"/>
      <c r="T9" s="1"/>
      <c r="U9" s="1"/>
      <c r="V9" s="1"/>
      <c r="W9" s="1"/>
      <c r="X9" s="1"/>
      <c r="Y9" s="1"/>
      <c r="Z9" s="1"/>
      <c r="AA9" s="1"/>
      <c r="AB9" s="1"/>
      <c r="AC9" s="1"/>
      <c r="AD9" s="1"/>
      <c r="AE9" s="1"/>
      <c r="AF9" s="1"/>
      <c r="AG9" s="1"/>
      <c r="AH9" s="992" t="s">
        <v>474</v>
      </c>
      <c r="AI9" s="992"/>
      <c r="AJ9" s="992"/>
      <c r="AK9" s="992"/>
      <c r="AL9" s="992"/>
      <c r="AM9" s="992"/>
      <c r="AN9" s="992"/>
      <c r="AO9" s="992"/>
      <c r="AP9" s="992"/>
      <c r="AQ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S9" s="999" t="s">
        <v>35</v>
      </c>
      <c r="BT9" s="1000"/>
      <c r="BU9" s="1000"/>
      <c r="BV9" s="1000"/>
      <c r="BW9" s="1000"/>
      <c r="BX9" s="1000"/>
      <c r="BY9" s="1001"/>
      <c r="BZ9" s="1007" t="s">
        <v>55</v>
      </c>
      <c r="CA9" s="1008"/>
      <c r="CB9" s="1008"/>
      <c r="CC9" s="1008"/>
      <c r="CD9" s="1008"/>
      <c r="CE9" s="1008"/>
      <c r="CF9" s="1008"/>
      <c r="CG9" s="1008"/>
      <c r="CH9" s="1009"/>
      <c r="CI9" s="1007" t="s">
        <v>56</v>
      </c>
      <c r="CJ9" s="1008"/>
      <c r="CK9" s="1008"/>
      <c r="CL9" s="1008"/>
      <c r="CM9" s="1008"/>
      <c r="CN9" s="1008"/>
      <c r="CO9" s="1008"/>
      <c r="CP9" s="1008"/>
      <c r="CQ9" s="1008"/>
      <c r="CR9" s="1010"/>
      <c r="CS9" t="s">
        <v>62</v>
      </c>
    </row>
    <row r="10" spans="1:97" ht="19.5" customHeight="1">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1018" t="str">
        <f ca="1">CONCATENATE("（ ",作業２!C67," ",作業２!C59," 年 5 月 1 日現在 ）" )</f>
        <v>（ 令和 6 年 5 月 1 日現在 ）</v>
      </c>
      <c r="AI10" s="1018"/>
      <c r="AJ10" s="1018"/>
      <c r="AK10" s="1018"/>
      <c r="AL10" s="1018"/>
      <c r="AM10" s="1018"/>
      <c r="AN10" s="1018"/>
      <c r="AO10" s="1018"/>
      <c r="AP10" s="1018"/>
      <c r="AQ10" s="1018"/>
      <c r="AR10" s="1018"/>
      <c r="AS10" s="1018"/>
      <c r="AT10" s="1018"/>
      <c r="AU10" s="1018"/>
      <c r="AV10" s="1018"/>
      <c r="AW10" s="1018"/>
      <c r="AX10" s="1018"/>
      <c r="AY10" s="1018"/>
      <c r="AZ10" s="1018"/>
      <c r="BA10" s="1018"/>
      <c r="BB10" s="1018"/>
      <c r="BC10" s="1018"/>
      <c r="BD10" s="1018"/>
      <c r="BE10" s="1018"/>
      <c r="BF10" s="1018"/>
      <c r="BG10" s="1018"/>
      <c r="BH10" s="1018"/>
      <c r="BI10" s="1018"/>
      <c r="BJ10" s="1018"/>
      <c r="BK10" s="1018"/>
      <c r="BL10" s="1018"/>
      <c r="BM10" s="1018"/>
      <c r="BN10" s="1018"/>
      <c r="BS10" s="916"/>
      <c r="BT10" s="1002"/>
      <c r="BU10" s="1002"/>
      <c r="BV10" s="1002"/>
      <c r="BW10" s="1002"/>
      <c r="BX10" s="1002"/>
      <c r="BY10" s="1003"/>
      <c r="BZ10" s="1011" t="str">
        <f ca="1">IF(作業１!F8="（昨年度新設法人）","",IF(AV116="",IF(作業１!F22="","",作業１!F22),""))</f>
        <v/>
      </c>
      <c r="CA10" s="1012"/>
      <c r="CB10" s="1012"/>
      <c r="CC10" s="1012"/>
      <c r="CD10" s="1012"/>
      <c r="CE10" s="1012"/>
      <c r="CF10" s="1012"/>
      <c r="CG10" s="1012"/>
      <c r="CH10" s="1013"/>
      <c r="CI10" s="1011" t="str">
        <f>IF(作業１!F21="","",作業１!F21)</f>
        <v/>
      </c>
      <c r="CJ10" s="1012"/>
      <c r="CK10" s="1012"/>
      <c r="CL10" s="1012"/>
      <c r="CM10" s="1012"/>
      <c r="CN10" s="1012"/>
      <c r="CO10" s="1012"/>
      <c r="CP10" s="1012"/>
      <c r="CQ10" s="1012"/>
      <c r="CR10" s="1015"/>
    </row>
    <row r="11" spans="1:97" ht="11.25" customHeight="1">
      <c r="BD11" s="4"/>
      <c r="BS11" s="916"/>
      <c r="BT11" s="1002"/>
      <c r="BU11" s="1002"/>
      <c r="BV11" s="1002"/>
      <c r="BW11" s="1002"/>
      <c r="BX11" s="1002"/>
      <c r="BY11" s="1003"/>
      <c r="BZ11" s="1014"/>
      <c r="CA11" s="1012"/>
      <c r="CB11" s="1012"/>
      <c r="CC11" s="1012"/>
      <c r="CD11" s="1012"/>
      <c r="CE11" s="1012"/>
      <c r="CF11" s="1012"/>
      <c r="CG11" s="1012"/>
      <c r="CH11" s="1013"/>
      <c r="CI11" s="1014"/>
      <c r="CJ11" s="1012"/>
      <c r="CK11" s="1012"/>
      <c r="CL11" s="1012"/>
      <c r="CM11" s="1012"/>
      <c r="CN11" s="1012"/>
      <c r="CO11" s="1012"/>
      <c r="CP11" s="1012"/>
      <c r="CQ11" s="1012"/>
      <c r="CR11" s="1015"/>
    </row>
    <row r="12" spans="1:97" ht="17.25" customHeight="1" thickBot="1">
      <c r="D12" s="432" t="s">
        <v>513</v>
      </c>
      <c r="BS12" s="1004"/>
      <c r="BT12" s="1005"/>
      <c r="BU12" s="1005"/>
      <c r="BV12" s="1005"/>
      <c r="BW12" s="1005"/>
      <c r="BX12" s="1005"/>
      <c r="BY12" s="1006"/>
      <c r="BZ12" s="337" t="s">
        <v>49</v>
      </c>
      <c r="CA12" s="336"/>
      <c r="CB12" s="336"/>
      <c r="CC12" s="336"/>
      <c r="CD12" s="336"/>
      <c r="CE12" s="336"/>
      <c r="CF12" s="336"/>
      <c r="CG12" s="336"/>
      <c r="CH12" s="336"/>
      <c r="CI12" s="336"/>
      <c r="CJ12" s="336"/>
      <c r="CK12" s="336"/>
      <c r="CL12" s="336"/>
      <c r="CM12" s="336"/>
      <c r="CN12" s="336"/>
      <c r="CO12" s="336"/>
      <c r="CP12" s="336"/>
      <c r="CQ12" s="336"/>
      <c r="CR12" s="338"/>
    </row>
    <row r="13" spans="1:97" ht="15" customHeight="1" thickTop="1">
      <c r="D13" s="999" t="str">
        <f>IF(LEN(IF(作業１!F12&gt;1,CONCATENATE(作業１!G18," ",作業１!G6," ",作業２!G8),IF(作業１!F12=1,CONCATENATE(作業１!G19," ",作業１!G6),"")))&gt;50,"フリガナ　　　　　　　※2","フリガナ")</f>
        <v>フリガナ</v>
      </c>
      <c r="E13" s="1000"/>
      <c r="F13" s="1000"/>
      <c r="G13" s="1000"/>
      <c r="H13" s="1000"/>
      <c r="I13" s="1000"/>
      <c r="J13" s="1000"/>
      <c r="K13" s="1001"/>
      <c r="L13" s="1019" t="str">
        <f>IF(作業１!F7="（個人立）",IF(作業２!G8&gt;0,作業２!G8,""),LEFT(IF(作業１!F12&gt;1,CONCATENATE(作業１!G18," ",作業１!G6," ",作業２!G8),IF(作業１!F12=1,CONCATENATE(作業１!G18," ",作業１!G6),"")),50))</f>
        <v/>
      </c>
      <c r="M13" s="1020"/>
      <c r="N13" s="1020"/>
      <c r="O13" s="1020"/>
      <c r="P13" s="1020"/>
      <c r="Q13" s="1020"/>
      <c r="R13" s="1020"/>
      <c r="S13" s="1020"/>
      <c r="T13" s="1020"/>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1"/>
      <c r="AS13" s="1028" t="s">
        <v>12</v>
      </c>
      <c r="AT13" s="1000"/>
      <c r="AU13" s="1000"/>
      <c r="AV13" s="1000"/>
      <c r="AW13" s="1000"/>
      <c r="AX13" s="1000"/>
      <c r="AY13" s="1001"/>
      <c r="AZ13" s="1083" t="s">
        <v>385</v>
      </c>
      <c r="BA13" s="1084"/>
      <c r="BB13" s="1084"/>
      <c r="BC13" s="1084"/>
      <c r="BD13" s="1084"/>
      <c r="BE13" s="1084"/>
      <c r="BF13" s="1084"/>
      <c r="BG13" s="1084"/>
      <c r="BH13" s="1084"/>
      <c r="BI13" s="1085"/>
      <c r="BJ13" s="1084" t="s">
        <v>386</v>
      </c>
      <c r="BK13" s="1084"/>
      <c r="BL13" s="1084"/>
      <c r="BM13" s="1084"/>
      <c r="BN13" s="1084"/>
      <c r="BO13" s="1084"/>
      <c r="BP13" s="1084"/>
      <c r="BQ13" s="1084"/>
      <c r="BR13" s="1086"/>
      <c r="BS13" s="1029" t="s">
        <v>23</v>
      </c>
      <c r="BT13" s="763"/>
      <c r="BU13" s="763"/>
      <c r="BV13" s="763"/>
      <c r="BW13" s="763"/>
      <c r="BX13" s="763"/>
      <c r="BY13" s="764"/>
      <c r="BZ13" s="1035" t="s">
        <v>8</v>
      </c>
      <c r="CA13" s="1036"/>
      <c r="CB13" s="1036"/>
      <c r="CC13" s="1036"/>
      <c r="CD13" s="1036" t="s">
        <v>3</v>
      </c>
      <c r="CE13" s="1036"/>
      <c r="CF13" s="1036"/>
      <c r="CG13" s="1036"/>
      <c r="CH13" s="1036"/>
      <c r="CI13" s="1036" t="s">
        <v>4</v>
      </c>
      <c r="CJ13" s="1036"/>
      <c r="CK13" s="1036"/>
      <c r="CL13" s="1036"/>
      <c r="CM13" s="1036"/>
      <c r="CN13" s="1036" t="s">
        <v>5</v>
      </c>
      <c r="CO13" s="1036"/>
      <c r="CP13" s="1036"/>
      <c r="CQ13" s="1036"/>
      <c r="CR13" s="1380"/>
    </row>
    <row r="14" spans="1:97" ht="3" customHeight="1">
      <c r="D14" s="916"/>
      <c r="E14" s="1002"/>
      <c r="F14" s="1002"/>
      <c r="G14" s="1002"/>
      <c r="H14" s="1002"/>
      <c r="I14" s="1002"/>
      <c r="J14" s="1002"/>
      <c r="K14" s="1003"/>
      <c r="L14" s="1022"/>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4"/>
      <c r="AS14" s="1029"/>
      <c r="AT14" s="1002"/>
      <c r="AU14" s="1002"/>
      <c r="AV14" s="1002"/>
      <c r="AW14" s="1002"/>
      <c r="AX14" s="1002"/>
      <c r="AY14" s="1003"/>
      <c r="AZ14" s="1087" t="str">
        <f>IF(作業１!F10="","",作業１!F10)</f>
        <v/>
      </c>
      <c r="BA14" s="1088"/>
      <c r="BB14" s="1088"/>
      <c r="BC14" s="1088"/>
      <c r="BD14" s="1088"/>
      <c r="BE14" s="1088"/>
      <c r="BF14" s="1088"/>
      <c r="BG14" s="1088"/>
      <c r="BH14" s="1088"/>
      <c r="BI14" s="140"/>
      <c r="BJ14" s="141"/>
      <c r="BK14" s="1089" t="str">
        <f>IF(作業１!G10="","",作業１!G10)</f>
        <v/>
      </c>
      <c r="BL14" s="1089"/>
      <c r="BM14" s="1089"/>
      <c r="BN14" s="1089"/>
      <c r="BO14" s="1089"/>
      <c r="BP14" s="1089"/>
      <c r="BQ14" s="1089"/>
      <c r="BR14" s="1090"/>
      <c r="BS14" s="1031"/>
      <c r="BT14" s="763"/>
      <c r="BU14" s="763"/>
      <c r="BV14" s="763"/>
      <c r="BW14" s="763"/>
      <c r="BX14" s="763"/>
      <c r="BY14" s="764"/>
      <c r="BZ14" s="1035"/>
      <c r="CA14" s="1036"/>
      <c r="CB14" s="1036"/>
      <c r="CC14" s="1036"/>
      <c r="CD14" s="1036"/>
      <c r="CE14" s="1036"/>
      <c r="CF14" s="1036"/>
      <c r="CG14" s="1036"/>
      <c r="CH14" s="1036"/>
      <c r="CI14" s="1036"/>
      <c r="CJ14" s="1036"/>
      <c r="CK14" s="1036"/>
      <c r="CL14" s="1036"/>
      <c r="CM14" s="1036"/>
      <c r="CN14" s="1036"/>
      <c r="CO14" s="1036"/>
      <c r="CP14" s="1036"/>
      <c r="CQ14" s="1036"/>
      <c r="CR14" s="1380"/>
    </row>
    <row r="15" spans="1:97" ht="19.5" customHeight="1">
      <c r="D15" s="916"/>
      <c r="E15" s="1002"/>
      <c r="F15" s="1002"/>
      <c r="G15" s="1002"/>
      <c r="H15" s="1002"/>
      <c r="I15" s="1002"/>
      <c r="J15" s="1002"/>
      <c r="K15" s="1003"/>
      <c r="L15" s="1022"/>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4"/>
      <c r="AS15" s="1029"/>
      <c r="AT15" s="1002"/>
      <c r="AU15" s="1002"/>
      <c r="AV15" s="1002"/>
      <c r="AW15" s="1002"/>
      <c r="AX15" s="1002"/>
      <c r="AY15" s="1003"/>
      <c r="AZ15" s="1087"/>
      <c r="BA15" s="1088"/>
      <c r="BB15" s="1088"/>
      <c r="BC15" s="1088"/>
      <c r="BD15" s="1088"/>
      <c r="BE15" s="1088"/>
      <c r="BF15" s="1088"/>
      <c r="BG15" s="1088"/>
      <c r="BH15" s="1088"/>
      <c r="BI15" s="140"/>
      <c r="BJ15" s="141"/>
      <c r="BK15" s="1089"/>
      <c r="BL15" s="1089"/>
      <c r="BM15" s="1089"/>
      <c r="BN15" s="1089"/>
      <c r="BO15" s="1089"/>
      <c r="BP15" s="1089"/>
      <c r="BQ15" s="1089"/>
      <c r="BR15" s="1090"/>
      <c r="BS15" s="1031"/>
      <c r="BT15" s="763"/>
      <c r="BU15" s="763"/>
      <c r="BV15" s="763"/>
      <c r="BW15" s="763"/>
      <c r="BX15" s="763"/>
      <c r="BY15" s="764"/>
      <c r="BZ15" s="257"/>
      <c r="CA15" s="258"/>
      <c r="CB15" s="258"/>
      <c r="CC15" s="258"/>
      <c r="CD15" s="259"/>
      <c r="CE15" s="259"/>
      <c r="CF15" s="259"/>
      <c r="CG15" s="259"/>
      <c r="CH15" s="259"/>
      <c r="CI15" s="259"/>
      <c r="CJ15" s="259"/>
      <c r="CK15" s="259"/>
      <c r="CL15" s="259"/>
      <c r="CM15" s="259"/>
      <c r="CN15" s="259"/>
      <c r="CO15" s="259"/>
      <c r="CP15" s="259"/>
      <c r="CQ15" s="259"/>
      <c r="CR15" s="260"/>
    </row>
    <row r="16" spans="1:97" ht="2.25" customHeight="1">
      <c r="D16" s="916"/>
      <c r="E16" s="1002"/>
      <c r="F16" s="1002"/>
      <c r="G16" s="1002"/>
      <c r="H16" s="1002"/>
      <c r="I16" s="1002"/>
      <c r="J16" s="1002"/>
      <c r="K16" s="1003"/>
      <c r="L16" s="1022"/>
      <c r="M16" s="1023"/>
      <c r="N16" s="1023"/>
      <c r="O16" s="1023"/>
      <c r="P16" s="1023"/>
      <c r="Q16" s="1023"/>
      <c r="R16" s="1023"/>
      <c r="S16" s="1023"/>
      <c r="T16" s="1023"/>
      <c r="U16" s="1023"/>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4"/>
      <c r="AS16" s="1029"/>
      <c r="AT16" s="1002"/>
      <c r="AU16" s="1002"/>
      <c r="AV16" s="1002"/>
      <c r="AW16" s="1002"/>
      <c r="AX16" s="1002"/>
      <c r="AY16" s="1003"/>
      <c r="AZ16" s="110"/>
      <c r="BA16" s="111"/>
      <c r="BB16" s="111"/>
      <c r="BC16" s="111"/>
      <c r="BD16" s="111"/>
      <c r="BE16" s="111"/>
      <c r="BF16" s="111"/>
      <c r="BG16" s="111"/>
      <c r="BH16" s="111"/>
      <c r="BI16" s="112"/>
      <c r="BJ16" s="113"/>
      <c r="BK16" s="113"/>
      <c r="BL16" s="113"/>
      <c r="BM16" s="113"/>
      <c r="BN16" s="113"/>
      <c r="BO16" s="113"/>
      <c r="BP16" s="113"/>
      <c r="BQ16" s="113"/>
      <c r="BR16" s="114"/>
      <c r="BS16" s="1031"/>
      <c r="BT16" s="763"/>
      <c r="BU16" s="763"/>
      <c r="BV16" s="763"/>
      <c r="BW16" s="763"/>
      <c r="BX16" s="763"/>
      <c r="BY16" s="764"/>
      <c r="BZ16" s="257"/>
      <c r="CA16" s="258"/>
      <c r="CB16" s="258"/>
      <c r="CC16" s="258"/>
      <c r="CD16" s="259"/>
      <c r="CE16" s="259"/>
      <c r="CF16" s="259"/>
      <c r="CG16" s="259"/>
      <c r="CH16" s="259"/>
      <c r="CI16" s="259"/>
      <c r="CJ16" s="259"/>
      <c r="CK16" s="259"/>
      <c r="CL16" s="259"/>
      <c r="CM16" s="259"/>
      <c r="CN16" s="259"/>
      <c r="CO16" s="259"/>
      <c r="CP16" s="259"/>
      <c r="CQ16" s="259"/>
      <c r="CR16" s="260"/>
    </row>
    <row r="17" spans="4:96" ht="2.25" customHeight="1">
      <c r="D17" s="1004"/>
      <c r="E17" s="1005"/>
      <c r="F17" s="1005"/>
      <c r="G17" s="1005"/>
      <c r="H17" s="1005"/>
      <c r="I17" s="1005"/>
      <c r="J17" s="1005"/>
      <c r="K17" s="1006"/>
      <c r="L17" s="1025"/>
      <c r="M17" s="1026"/>
      <c r="N17" s="1026"/>
      <c r="O17" s="1026"/>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1027"/>
      <c r="AS17" s="1030"/>
      <c r="AT17" s="1005"/>
      <c r="AU17" s="1005"/>
      <c r="AV17" s="1005"/>
      <c r="AW17" s="1005"/>
      <c r="AX17" s="1005"/>
      <c r="AY17" s="1006"/>
      <c r="AZ17" s="115"/>
      <c r="BA17" s="116"/>
      <c r="BB17" s="116"/>
      <c r="BC17" s="116"/>
      <c r="BD17" s="116"/>
      <c r="BE17" s="116"/>
      <c r="BF17" s="116"/>
      <c r="BG17" s="116"/>
      <c r="BH17" s="116"/>
      <c r="BI17" s="117"/>
      <c r="BJ17" s="118"/>
      <c r="BK17" s="118"/>
      <c r="BL17" s="118"/>
      <c r="BM17" s="118"/>
      <c r="BN17" s="118"/>
      <c r="BO17" s="118"/>
      <c r="BP17" s="118"/>
      <c r="BQ17" s="118"/>
      <c r="BR17" s="119"/>
      <c r="BS17" s="1031"/>
      <c r="BT17" s="763"/>
      <c r="BU17" s="763"/>
      <c r="BV17" s="763"/>
      <c r="BW17" s="763"/>
      <c r="BX17" s="763"/>
      <c r="BY17" s="764"/>
      <c r="BZ17" s="257"/>
      <c r="CA17" s="258"/>
      <c r="CB17" s="258"/>
      <c r="CC17" s="258"/>
      <c r="CD17" s="259"/>
      <c r="CE17" s="259"/>
      <c r="CF17" s="259"/>
      <c r="CG17" s="259"/>
      <c r="CH17" s="259"/>
      <c r="CI17" s="259"/>
      <c r="CJ17" s="259"/>
      <c r="CK17" s="259"/>
      <c r="CL17" s="259"/>
      <c r="CM17" s="259"/>
      <c r="CN17" s="259"/>
      <c r="CO17" s="259"/>
      <c r="CP17" s="259"/>
      <c r="CQ17" s="259"/>
      <c r="CR17" s="260"/>
    </row>
    <row r="18" spans="4:96" ht="6" customHeight="1">
      <c r="D18" s="756" t="str">
        <f>IF( I88="","法人・　　　　　　　　　　学校等名　　　　　　　　　　※","法人・　　　　　　　　　　学校等名　　　　　　　　　　※1")</f>
        <v>法人・　　　　　　　　　　学校等名　　　　　　　　　　※</v>
      </c>
      <c r="E18" s="757"/>
      <c r="F18" s="757"/>
      <c r="G18" s="757"/>
      <c r="H18" s="757"/>
      <c r="I18" s="757"/>
      <c r="J18" s="757"/>
      <c r="K18" s="758"/>
      <c r="L18" s="1038" t="str">
        <f>IF(作業１!F7="（個人立）",IF(作業２!G9=0,"",作業２!G9),(IF(作業１!F12&gt;1,CONCATENATE(作業１!F18," ",作業１!G7," ",作業２!G9),IF(作業１!F12=1,CONCATENATE(作業１!F18," ",作業１!G7),""))))</f>
        <v/>
      </c>
      <c r="M18" s="1039"/>
      <c r="N18" s="1039"/>
      <c r="O18" s="1039"/>
      <c r="P18" s="1039"/>
      <c r="Q18" s="1039"/>
      <c r="R18" s="1039"/>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40"/>
      <c r="AS18" s="1047" t="s">
        <v>11</v>
      </c>
      <c r="AT18" s="1048"/>
      <c r="AU18" s="1048"/>
      <c r="AV18" s="1048"/>
      <c r="AW18" s="1048"/>
      <c r="AX18" s="1048"/>
      <c r="AY18" s="1049"/>
      <c r="AZ18" s="1091" t="s">
        <v>302</v>
      </c>
      <c r="BA18" s="1092"/>
      <c r="BB18" s="1092"/>
      <c r="BC18" s="1092"/>
      <c r="BD18" s="1092"/>
      <c r="BE18" s="1092"/>
      <c r="BF18" s="1092"/>
      <c r="BG18" s="1092"/>
      <c r="BH18" s="1092"/>
      <c r="BI18" s="1093"/>
      <c r="BJ18" s="1092" t="s">
        <v>64</v>
      </c>
      <c r="BK18" s="1092"/>
      <c r="BL18" s="1092"/>
      <c r="BM18" s="1092"/>
      <c r="BN18" s="1092"/>
      <c r="BO18" s="1092"/>
      <c r="BP18" s="1092"/>
      <c r="BQ18" s="1092"/>
      <c r="BR18" s="1097"/>
      <c r="BS18" s="1031"/>
      <c r="BT18" s="763"/>
      <c r="BU18" s="763"/>
      <c r="BV18" s="763"/>
      <c r="BW18" s="763"/>
      <c r="BX18" s="763"/>
      <c r="BY18" s="764"/>
      <c r="BZ18" s="261"/>
      <c r="CA18" s="262"/>
      <c r="CB18" s="262"/>
      <c r="CC18" s="262"/>
      <c r="CD18" s="263"/>
      <c r="CE18" s="263"/>
      <c r="CF18" s="263"/>
      <c r="CG18" s="263"/>
      <c r="CH18" s="263"/>
      <c r="CI18" s="263"/>
      <c r="CJ18" s="263"/>
      <c r="CK18" s="263"/>
      <c r="CL18" s="263"/>
      <c r="CM18" s="263"/>
      <c r="CN18" s="263"/>
      <c r="CO18" s="263"/>
      <c r="CP18" s="263"/>
      <c r="CQ18" s="263"/>
      <c r="CR18" s="264"/>
    </row>
    <row r="19" spans="4:96" ht="9.75" customHeight="1">
      <c r="D19" s="762"/>
      <c r="E19" s="763"/>
      <c r="F19" s="763"/>
      <c r="G19" s="763"/>
      <c r="H19" s="763"/>
      <c r="I19" s="763"/>
      <c r="J19" s="763"/>
      <c r="K19" s="764"/>
      <c r="L19" s="1041"/>
      <c r="M19" s="1042"/>
      <c r="N19" s="1042"/>
      <c r="O19" s="1042"/>
      <c r="P19" s="1042"/>
      <c r="Q19" s="1042"/>
      <c r="R19" s="1042"/>
      <c r="S19" s="1042"/>
      <c r="T19" s="1042"/>
      <c r="U19" s="1042"/>
      <c r="V19" s="1042"/>
      <c r="W19" s="1042"/>
      <c r="X19" s="1042"/>
      <c r="Y19" s="1042"/>
      <c r="Z19" s="1042"/>
      <c r="AA19" s="1042"/>
      <c r="AB19" s="1042"/>
      <c r="AC19" s="1042"/>
      <c r="AD19" s="1042"/>
      <c r="AE19" s="1042"/>
      <c r="AF19" s="1042"/>
      <c r="AG19" s="1042"/>
      <c r="AH19" s="1042"/>
      <c r="AI19" s="1042"/>
      <c r="AJ19" s="1042"/>
      <c r="AK19" s="1042"/>
      <c r="AL19" s="1042"/>
      <c r="AM19" s="1042"/>
      <c r="AN19" s="1042"/>
      <c r="AO19" s="1042"/>
      <c r="AP19" s="1042"/>
      <c r="AQ19" s="1042"/>
      <c r="AR19" s="1043"/>
      <c r="AS19" s="1050"/>
      <c r="AT19" s="1051"/>
      <c r="AU19" s="1051"/>
      <c r="AV19" s="1051"/>
      <c r="AW19" s="1051"/>
      <c r="AX19" s="1051"/>
      <c r="AY19" s="1052"/>
      <c r="AZ19" s="1094"/>
      <c r="BA19" s="1095"/>
      <c r="BB19" s="1095"/>
      <c r="BC19" s="1095"/>
      <c r="BD19" s="1095"/>
      <c r="BE19" s="1095"/>
      <c r="BF19" s="1095"/>
      <c r="BG19" s="1095"/>
      <c r="BH19" s="1095"/>
      <c r="BI19" s="1096"/>
      <c r="BJ19" s="1095"/>
      <c r="BK19" s="1095"/>
      <c r="BL19" s="1095"/>
      <c r="BM19" s="1095"/>
      <c r="BN19" s="1095"/>
      <c r="BO19" s="1095"/>
      <c r="BP19" s="1095"/>
      <c r="BQ19" s="1095"/>
      <c r="BR19" s="1098"/>
      <c r="BS19" s="1031"/>
      <c r="BT19" s="763"/>
      <c r="BU19" s="763"/>
      <c r="BV19" s="763"/>
      <c r="BW19" s="763"/>
      <c r="BX19" s="763"/>
      <c r="BY19" s="764"/>
      <c r="BZ19" s="1188" t="str">
        <f>CONCATENATE(作業２!D74,"　",作業２!D75,"　",作業２!D76,"　",作業２!D77,"　",作業２!D78)</f>
        <v>3.昭和　4.平成　5.令和　　</v>
      </c>
      <c r="CA19" s="1189"/>
      <c r="CB19" s="1189"/>
      <c r="CC19" s="1189"/>
      <c r="CD19" s="1189"/>
      <c r="CE19" s="1189"/>
      <c r="CF19" s="1189"/>
      <c r="CG19" s="1189"/>
      <c r="CH19" s="1189"/>
      <c r="CI19" s="1189"/>
      <c r="CJ19" s="1189"/>
      <c r="CK19" s="1189"/>
      <c r="CL19" s="1189"/>
      <c r="CM19" s="1189"/>
      <c r="CN19" s="1189"/>
      <c r="CO19" s="1189"/>
      <c r="CP19" s="1189"/>
      <c r="CQ19" s="1189"/>
      <c r="CR19" s="1190"/>
    </row>
    <row r="20" spans="4:96" ht="9.75" customHeight="1">
      <c r="D20" s="762"/>
      <c r="E20" s="763"/>
      <c r="F20" s="763"/>
      <c r="G20" s="763"/>
      <c r="H20" s="763"/>
      <c r="I20" s="763"/>
      <c r="J20" s="763"/>
      <c r="K20" s="764"/>
      <c r="L20" s="1041"/>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3"/>
      <c r="AS20" s="1050"/>
      <c r="AT20" s="1051"/>
      <c r="AU20" s="1051"/>
      <c r="AV20" s="1051"/>
      <c r="AW20" s="1051"/>
      <c r="AX20" s="1051"/>
      <c r="AY20" s="1052"/>
      <c r="AZ20" s="1099" t="str">
        <f>IF(作業１!F11="","",作業１!F11)</f>
        <v/>
      </c>
      <c r="BA20" s="1100"/>
      <c r="BB20" s="1100"/>
      <c r="BC20" s="1100"/>
      <c r="BD20" s="1100"/>
      <c r="BE20" s="1100"/>
      <c r="BF20" s="1100"/>
      <c r="BG20" s="1100"/>
      <c r="BH20" s="1100"/>
      <c r="BI20" s="120"/>
      <c r="BJ20" s="121"/>
      <c r="BK20" s="1103" t="str">
        <f>IF(作業１!G11="","",作業１!G11)</f>
        <v/>
      </c>
      <c r="BL20" s="1103"/>
      <c r="BM20" s="1103"/>
      <c r="BN20" s="1103"/>
      <c r="BO20" s="1103"/>
      <c r="BP20" s="1103"/>
      <c r="BQ20" s="1103"/>
      <c r="BR20" s="1104"/>
      <c r="BS20" s="1032"/>
      <c r="BT20" s="1033"/>
      <c r="BU20" s="1033"/>
      <c r="BV20" s="1033"/>
      <c r="BW20" s="1033"/>
      <c r="BX20" s="1033"/>
      <c r="BY20" s="1034"/>
      <c r="BZ20" s="1191"/>
      <c r="CA20" s="1192"/>
      <c r="CB20" s="1192"/>
      <c r="CC20" s="1192"/>
      <c r="CD20" s="1192"/>
      <c r="CE20" s="1192"/>
      <c r="CF20" s="1192"/>
      <c r="CG20" s="1192"/>
      <c r="CH20" s="1192"/>
      <c r="CI20" s="1192"/>
      <c r="CJ20" s="1192"/>
      <c r="CK20" s="1192"/>
      <c r="CL20" s="1192"/>
      <c r="CM20" s="1192"/>
      <c r="CN20" s="1192"/>
      <c r="CO20" s="1192"/>
      <c r="CP20" s="1192"/>
      <c r="CQ20" s="1192"/>
      <c r="CR20" s="1193"/>
    </row>
    <row r="21" spans="4:96" ht="9.75" customHeight="1">
      <c r="D21" s="762"/>
      <c r="E21" s="763"/>
      <c r="F21" s="763"/>
      <c r="G21" s="763"/>
      <c r="H21" s="763"/>
      <c r="I21" s="763"/>
      <c r="J21" s="763"/>
      <c r="K21" s="764"/>
      <c r="L21" s="1041"/>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3"/>
      <c r="AS21" s="1050"/>
      <c r="AT21" s="1051"/>
      <c r="AU21" s="1051"/>
      <c r="AV21" s="1051"/>
      <c r="AW21" s="1051"/>
      <c r="AX21" s="1051"/>
      <c r="AY21" s="1052"/>
      <c r="AZ21" s="1099"/>
      <c r="BA21" s="1100"/>
      <c r="BB21" s="1100"/>
      <c r="BC21" s="1100"/>
      <c r="BD21" s="1100"/>
      <c r="BE21" s="1100"/>
      <c r="BF21" s="1100"/>
      <c r="BG21" s="1100"/>
      <c r="BH21" s="1100"/>
      <c r="BI21" s="120"/>
      <c r="BJ21" s="121"/>
      <c r="BK21" s="1103"/>
      <c r="BL21" s="1103"/>
      <c r="BM21" s="1103"/>
      <c r="BN21" s="1103"/>
      <c r="BO21" s="1103"/>
      <c r="BP21" s="1103"/>
      <c r="BQ21" s="1103"/>
      <c r="BR21" s="1104"/>
      <c r="BS21" s="1062" t="s">
        <v>461</v>
      </c>
      <c r="BT21" s="757"/>
      <c r="BU21" s="757"/>
      <c r="BV21" s="757"/>
      <c r="BW21" s="757"/>
      <c r="BX21" s="757"/>
      <c r="BY21" s="758"/>
      <c r="BZ21" s="714" t="str">
        <f>IF(作業２!G13="","",作業２!G13)</f>
        <v/>
      </c>
      <c r="CA21" s="715"/>
      <c r="CB21" s="715"/>
      <c r="CC21" s="715"/>
      <c r="CD21" s="715"/>
      <c r="CE21" s="715"/>
      <c r="CF21" s="715"/>
      <c r="CG21" s="715"/>
      <c r="CH21" s="715"/>
      <c r="CI21" s="715"/>
      <c r="CJ21" s="715"/>
      <c r="CK21" s="715"/>
      <c r="CL21" s="715"/>
      <c r="CM21" s="715"/>
      <c r="CN21" s="715"/>
      <c r="CO21" s="715"/>
      <c r="CP21" s="715"/>
      <c r="CQ21" s="715"/>
      <c r="CR21" s="716"/>
    </row>
    <row r="22" spans="4:96" ht="9.75" customHeight="1">
      <c r="D22" s="762"/>
      <c r="E22" s="763"/>
      <c r="F22" s="763"/>
      <c r="G22" s="763"/>
      <c r="H22" s="763"/>
      <c r="I22" s="763"/>
      <c r="J22" s="763"/>
      <c r="K22" s="764"/>
      <c r="L22" s="1041"/>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3"/>
      <c r="AS22" s="1050"/>
      <c r="AT22" s="1051"/>
      <c r="AU22" s="1051"/>
      <c r="AV22" s="1051"/>
      <c r="AW22" s="1051"/>
      <c r="AX22" s="1051"/>
      <c r="AY22" s="1052"/>
      <c r="AZ22" s="1099"/>
      <c r="BA22" s="1100"/>
      <c r="BB22" s="1100"/>
      <c r="BC22" s="1100"/>
      <c r="BD22" s="1100"/>
      <c r="BE22" s="1100"/>
      <c r="BF22" s="1100"/>
      <c r="BG22" s="1100"/>
      <c r="BH22" s="1100"/>
      <c r="BI22" s="120"/>
      <c r="BJ22" s="121"/>
      <c r="BK22" s="1103"/>
      <c r="BL22" s="1103"/>
      <c r="BM22" s="1103"/>
      <c r="BN22" s="1103"/>
      <c r="BO22" s="1103"/>
      <c r="BP22" s="1103"/>
      <c r="BQ22" s="1103"/>
      <c r="BR22" s="1104"/>
      <c r="BS22" s="1031"/>
      <c r="BT22" s="763"/>
      <c r="BU22" s="763"/>
      <c r="BV22" s="763"/>
      <c r="BW22" s="763"/>
      <c r="BX22" s="763"/>
      <c r="BY22" s="764"/>
      <c r="BZ22" s="717"/>
      <c r="CA22" s="718"/>
      <c r="CB22" s="718"/>
      <c r="CC22" s="718"/>
      <c r="CD22" s="718"/>
      <c r="CE22" s="718"/>
      <c r="CF22" s="718"/>
      <c r="CG22" s="718"/>
      <c r="CH22" s="718"/>
      <c r="CI22" s="718"/>
      <c r="CJ22" s="718"/>
      <c r="CK22" s="718"/>
      <c r="CL22" s="718"/>
      <c r="CM22" s="718"/>
      <c r="CN22" s="718"/>
      <c r="CO22" s="718"/>
      <c r="CP22" s="718"/>
      <c r="CQ22" s="718"/>
      <c r="CR22" s="719"/>
    </row>
    <row r="23" spans="4:96" ht="9.75" customHeight="1">
      <c r="D23" s="762"/>
      <c r="E23" s="763"/>
      <c r="F23" s="763"/>
      <c r="G23" s="763"/>
      <c r="H23" s="763"/>
      <c r="I23" s="763"/>
      <c r="J23" s="763"/>
      <c r="K23" s="764"/>
      <c r="L23" s="1041"/>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3"/>
      <c r="AS23" s="1050"/>
      <c r="AT23" s="1051"/>
      <c r="AU23" s="1051"/>
      <c r="AV23" s="1051"/>
      <c r="AW23" s="1051"/>
      <c r="AX23" s="1051"/>
      <c r="AY23" s="1052"/>
      <c r="AZ23" s="1099"/>
      <c r="BA23" s="1100"/>
      <c r="BB23" s="1100"/>
      <c r="BC23" s="1100"/>
      <c r="BD23" s="1100"/>
      <c r="BE23" s="1100"/>
      <c r="BF23" s="1100"/>
      <c r="BG23" s="1100"/>
      <c r="BH23" s="1100"/>
      <c r="BI23" s="120"/>
      <c r="BJ23" s="121"/>
      <c r="BK23" s="1103"/>
      <c r="BL23" s="1103"/>
      <c r="BM23" s="1103"/>
      <c r="BN23" s="1103"/>
      <c r="BO23" s="1103"/>
      <c r="BP23" s="1103"/>
      <c r="BQ23" s="1103"/>
      <c r="BR23" s="1104"/>
      <c r="BS23" s="1031"/>
      <c r="BT23" s="763"/>
      <c r="BU23" s="763"/>
      <c r="BV23" s="763"/>
      <c r="BW23" s="763"/>
      <c r="BX23" s="763"/>
      <c r="BY23" s="764"/>
      <c r="BZ23" s="717"/>
      <c r="CA23" s="718"/>
      <c r="CB23" s="718"/>
      <c r="CC23" s="718"/>
      <c r="CD23" s="718"/>
      <c r="CE23" s="718"/>
      <c r="CF23" s="718"/>
      <c r="CG23" s="718"/>
      <c r="CH23" s="718"/>
      <c r="CI23" s="718"/>
      <c r="CJ23" s="718"/>
      <c r="CK23" s="718"/>
      <c r="CL23" s="718"/>
      <c r="CM23" s="718"/>
      <c r="CN23" s="718"/>
      <c r="CO23" s="718"/>
      <c r="CP23" s="718"/>
      <c r="CQ23" s="718"/>
      <c r="CR23" s="719"/>
    </row>
    <row r="24" spans="4:96" ht="9.75" customHeight="1">
      <c r="D24" s="1037"/>
      <c r="E24" s="1033"/>
      <c r="F24" s="1033"/>
      <c r="G24" s="1033"/>
      <c r="H24" s="1033"/>
      <c r="I24" s="1033"/>
      <c r="J24" s="1033"/>
      <c r="K24" s="1034"/>
      <c r="L24" s="1044"/>
      <c r="M24" s="1045"/>
      <c r="N24" s="1045"/>
      <c r="O24" s="1045"/>
      <c r="P24" s="1045"/>
      <c r="Q24" s="1045"/>
      <c r="R24" s="1045"/>
      <c r="S24" s="1045"/>
      <c r="T24" s="1045"/>
      <c r="U24" s="1045"/>
      <c r="V24" s="1045"/>
      <c r="W24" s="1045"/>
      <c r="X24" s="1045"/>
      <c r="Y24" s="1045"/>
      <c r="Z24" s="1045"/>
      <c r="AA24" s="1045"/>
      <c r="AB24" s="1045"/>
      <c r="AC24" s="1045"/>
      <c r="AD24" s="1045"/>
      <c r="AE24" s="1045"/>
      <c r="AF24" s="1045"/>
      <c r="AG24" s="1045"/>
      <c r="AH24" s="1045"/>
      <c r="AI24" s="1045"/>
      <c r="AJ24" s="1045"/>
      <c r="AK24" s="1045"/>
      <c r="AL24" s="1045"/>
      <c r="AM24" s="1045"/>
      <c r="AN24" s="1045"/>
      <c r="AO24" s="1045"/>
      <c r="AP24" s="1045"/>
      <c r="AQ24" s="1045"/>
      <c r="AR24" s="1046"/>
      <c r="AS24" s="1053"/>
      <c r="AT24" s="1054"/>
      <c r="AU24" s="1054"/>
      <c r="AV24" s="1054"/>
      <c r="AW24" s="1054"/>
      <c r="AX24" s="1054"/>
      <c r="AY24" s="1055"/>
      <c r="AZ24" s="1101"/>
      <c r="BA24" s="1102"/>
      <c r="BB24" s="1102"/>
      <c r="BC24" s="1102"/>
      <c r="BD24" s="1102"/>
      <c r="BE24" s="1102"/>
      <c r="BF24" s="1102"/>
      <c r="BG24" s="1102"/>
      <c r="BH24" s="1102"/>
      <c r="BI24" s="122"/>
      <c r="BJ24" s="121"/>
      <c r="BK24" s="1105"/>
      <c r="BL24" s="1105"/>
      <c r="BM24" s="1105"/>
      <c r="BN24" s="1105"/>
      <c r="BO24" s="1105"/>
      <c r="BP24" s="1105"/>
      <c r="BQ24" s="1105"/>
      <c r="BR24" s="1106"/>
      <c r="BS24" s="1031"/>
      <c r="BT24" s="763"/>
      <c r="BU24" s="763"/>
      <c r="BV24" s="763"/>
      <c r="BW24" s="763"/>
      <c r="BX24" s="763"/>
      <c r="BY24" s="764"/>
      <c r="BZ24" s="717"/>
      <c r="CA24" s="718"/>
      <c r="CB24" s="718"/>
      <c r="CC24" s="718"/>
      <c r="CD24" s="718"/>
      <c r="CE24" s="718"/>
      <c r="CF24" s="718"/>
      <c r="CG24" s="718"/>
      <c r="CH24" s="718"/>
      <c r="CI24" s="718"/>
      <c r="CJ24" s="718"/>
      <c r="CK24" s="718"/>
      <c r="CL24" s="718"/>
      <c r="CM24" s="718"/>
      <c r="CN24" s="718"/>
      <c r="CO24" s="718"/>
      <c r="CP24" s="718"/>
      <c r="CQ24" s="718"/>
      <c r="CR24" s="719"/>
    </row>
    <row r="25" spans="4:96" ht="9.75" customHeight="1">
      <c r="D25" s="1063" t="s">
        <v>12</v>
      </c>
      <c r="E25" s="757"/>
      <c r="F25" s="757"/>
      <c r="G25" s="757"/>
      <c r="H25" s="757"/>
      <c r="I25" s="757"/>
      <c r="J25" s="757"/>
      <c r="K25" s="758"/>
      <c r="L25" s="1064" t="str">
        <f>IFERROR(CONCATENATE(作業２!G14,作業２!G16),"")</f>
        <v/>
      </c>
      <c r="M25" s="1065"/>
      <c r="N25" s="1065"/>
      <c r="O25" s="1065"/>
      <c r="P25" s="1065"/>
      <c r="Q25" s="1065"/>
      <c r="R25" s="1065"/>
      <c r="S25" s="1065"/>
      <c r="T25" s="1065"/>
      <c r="U25" s="1065"/>
      <c r="V25" s="1065"/>
      <c r="W25" s="1065"/>
      <c r="X25" s="1065"/>
      <c r="Y25" s="1065"/>
      <c r="Z25" s="1065"/>
      <c r="AA25" s="1065"/>
      <c r="AB25" s="1065"/>
      <c r="AC25" s="1065"/>
      <c r="AD25" s="1065"/>
      <c r="AE25" s="1065"/>
      <c r="AF25" s="1065"/>
      <c r="AG25" s="1065"/>
      <c r="AH25" s="1065"/>
      <c r="AI25" s="1065"/>
      <c r="AJ25" s="1065"/>
      <c r="AK25" s="1065"/>
      <c r="AL25" s="1065"/>
      <c r="AM25" s="1065"/>
      <c r="AN25" s="1065"/>
      <c r="AO25" s="1065"/>
      <c r="AP25" s="1065"/>
      <c r="AQ25" s="1065"/>
      <c r="AR25" s="1065"/>
      <c r="AS25" s="1065"/>
      <c r="AT25" s="1065"/>
      <c r="AU25" s="1065"/>
      <c r="AV25" s="1065"/>
      <c r="AW25" s="1065"/>
      <c r="AX25" s="1065"/>
      <c r="AY25" s="1065"/>
      <c r="AZ25" s="1065"/>
      <c r="BA25" s="1065"/>
      <c r="BB25" s="1065"/>
      <c r="BC25" s="1065"/>
      <c r="BD25" s="1065"/>
      <c r="BE25" s="1065"/>
      <c r="BF25" s="1065"/>
      <c r="BG25" s="1065"/>
      <c r="BH25" s="1065"/>
      <c r="BI25" s="1065"/>
      <c r="BJ25" s="1065"/>
      <c r="BK25" s="1065"/>
      <c r="BL25" s="1065"/>
      <c r="BM25" s="1065"/>
      <c r="BN25" s="1065"/>
      <c r="BO25" s="1065"/>
      <c r="BP25" s="1065"/>
      <c r="BQ25" s="1065"/>
      <c r="BR25" s="1066"/>
      <c r="BS25" s="1031"/>
      <c r="BT25" s="763"/>
      <c r="BU25" s="763"/>
      <c r="BV25" s="763"/>
      <c r="BW25" s="763"/>
      <c r="BX25" s="763"/>
      <c r="BY25" s="764"/>
      <c r="BZ25" s="717"/>
      <c r="CA25" s="718"/>
      <c r="CB25" s="718"/>
      <c r="CC25" s="718"/>
      <c r="CD25" s="718"/>
      <c r="CE25" s="718"/>
      <c r="CF25" s="718"/>
      <c r="CG25" s="718"/>
      <c r="CH25" s="718"/>
      <c r="CI25" s="718"/>
      <c r="CJ25" s="718"/>
      <c r="CK25" s="718"/>
      <c r="CL25" s="718"/>
      <c r="CM25" s="718"/>
      <c r="CN25" s="718"/>
      <c r="CO25" s="718"/>
      <c r="CP25" s="718"/>
      <c r="CQ25" s="718"/>
      <c r="CR25" s="719"/>
    </row>
    <row r="26" spans="4:96" ht="9.75" customHeight="1">
      <c r="D26" s="762"/>
      <c r="E26" s="763"/>
      <c r="F26" s="763"/>
      <c r="G26" s="763"/>
      <c r="H26" s="763"/>
      <c r="I26" s="763"/>
      <c r="J26" s="763"/>
      <c r="K26" s="764"/>
      <c r="L26" s="668"/>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70"/>
      <c r="BS26" s="1031"/>
      <c r="BT26" s="763"/>
      <c r="BU26" s="763"/>
      <c r="BV26" s="763"/>
      <c r="BW26" s="763"/>
      <c r="BX26" s="763"/>
      <c r="BY26" s="764"/>
      <c r="BZ26" s="717"/>
      <c r="CA26" s="718"/>
      <c r="CB26" s="718"/>
      <c r="CC26" s="718"/>
      <c r="CD26" s="718"/>
      <c r="CE26" s="718"/>
      <c r="CF26" s="718"/>
      <c r="CG26" s="718"/>
      <c r="CH26" s="718"/>
      <c r="CI26" s="718"/>
      <c r="CJ26" s="718"/>
      <c r="CK26" s="718"/>
      <c r="CL26" s="718"/>
      <c r="CM26" s="718"/>
      <c r="CN26" s="718"/>
      <c r="CO26" s="718"/>
      <c r="CP26" s="718"/>
      <c r="CQ26" s="718"/>
      <c r="CR26" s="719"/>
    </row>
    <row r="27" spans="4:96" ht="9.75" customHeight="1">
      <c r="D27" s="762"/>
      <c r="E27" s="763"/>
      <c r="F27" s="763"/>
      <c r="G27" s="763"/>
      <c r="H27" s="763"/>
      <c r="I27" s="763"/>
      <c r="J27" s="763"/>
      <c r="K27" s="764"/>
      <c r="L27" s="668"/>
      <c r="M27" s="669"/>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70"/>
      <c r="BS27" s="1032"/>
      <c r="BT27" s="1033"/>
      <c r="BU27" s="1033"/>
      <c r="BV27" s="1033"/>
      <c r="BW27" s="1033"/>
      <c r="BX27" s="1033"/>
      <c r="BY27" s="1034"/>
      <c r="BZ27" s="720"/>
      <c r="CA27" s="721"/>
      <c r="CB27" s="721"/>
      <c r="CC27" s="721"/>
      <c r="CD27" s="721"/>
      <c r="CE27" s="721"/>
      <c r="CF27" s="721"/>
      <c r="CG27" s="721"/>
      <c r="CH27" s="721"/>
      <c r="CI27" s="721"/>
      <c r="CJ27" s="721"/>
      <c r="CK27" s="721"/>
      <c r="CL27" s="721"/>
      <c r="CM27" s="721"/>
      <c r="CN27" s="721"/>
      <c r="CO27" s="721"/>
      <c r="CP27" s="721"/>
      <c r="CQ27" s="721"/>
      <c r="CR27" s="722"/>
    </row>
    <row r="28" spans="4:96" ht="9.75" customHeight="1">
      <c r="D28" s="762"/>
      <c r="E28" s="763"/>
      <c r="F28" s="763"/>
      <c r="G28" s="763"/>
      <c r="H28" s="763"/>
      <c r="I28" s="763"/>
      <c r="J28" s="763"/>
      <c r="K28" s="764"/>
      <c r="L28" s="977"/>
      <c r="M28" s="978"/>
      <c r="N28" s="978"/>
      <c r="O28" s="978"/>
      <c r="P28" s="978"/>
      <c r="Q28" s="978"/>
      <c r="R28" s="978"/>
      <c r="S28" s="978"/>
      <c r="T28" s="978"/>
      <c r="U28" s="978"/>
      <c r="V28" s="978"/>
      <c r="W28" s="978"/>
      <c r="X28" s="978"/>
      <c r="Y28" s="978"/>
      <c r="Z28" s="978"/>
      <c r="AA28" s="978"/>
      <c r="AB28" s="978"/>
      <c r="AC28" s="978"/>
      <c r="AD28" s="978"/>
      <c r="AE28" s="978"/>
      <c r="AF28" s="978"/>
      <c r="AG28" s="978"/>
      <c r="AH28" s="978"/>
      <c r="AI28" s="978"/>
      <c r="AJ28" s="978"/>
      <c r="AK28" s="978"/>
      <c r="AL28" s="978"/>
      <c r="AM28" s="978"/>
      <c r="AN28" s="978"/>
      <c r="AO28" s="978"/>
      <c r="AP28" s="978"/>
      <c r="AQ28" s="978"/>
      <c r="AR28" s="978"/>
      <c r="AS28" s="978"/>
      <c r="AT28" s="978"/>
      <c r="AU28" s="978"/>
      <c r="AV28" s="978"/>
      <c r="AW28" s="978"/>
      <c r="AX28" s="978"/>
      <c r="AY28" s="978"/>
      <c r="AZ28" s="978"/>
      <c r="BA28" s="978"/>
      <c r="BB28" s="978"/>
      <c r="BC28" s="978"/>
      <c r="BD28" s="978"/>
      <c r="BE28" s="978"/>
      <c r="BF28" s="978"/>
      <c r="BG28" s="978"/>
      <c r="BH28" s="978"/>
      <c r="BI28" s="978"/>
      <c r="BJ28" s="978"/>
      <c r="BK28" s="978"/>
      <c r="BL28" s="978"/>
      <c r="BM28" s="978"/>
      <c r="BN28" s="978"/>
      <c r="BO28" s="978"/>
      <c r="BP28" s="978"/>
      <c r="BQ28" s="978"/>
      <c r="BR28" s="979"/>
      <c r="BS28" s="1062" t="s">
        <v>462</v>
      </c>
      <c r="BT28" s="757"/>
      <c r="BU28" s="757"/>
      <c r="BV28" s="757"/>
      <c r="BW28" s="757"/>
      <c r="BX28" s="757"/>
      <c r="BY28" s="758"/>
      <c r="BZ28" s="1146" t="s">
        <v>6</v>
      </c>
      <c r="CA28" s="1147"/>
      <c r="CB28" s="1147"/>
      <c r="CC28" s="1147"/>
      <c r="CD28" s="1147"/>
      <c r="CE28" s="1147" t="s">
        <v>7</v>
      </c>
      <c r="CF28" s="1147"/>
      <c r="CG28" s="1147"/>
      <c r="CH28" s="1147"/>
      <c r="CI28" s="1147"/>
      <c r="CJ28" s="1147"/>
      <c r="CK28" s="1147"/>
      <c r="CL28" s="1147"/>
      <c r="CM28" s="1067"/>
      <c r="CN28" s="1067"/>
      <c r="CO28" s="1067"/>
      <c r="CP28" s="1067"/>
      <c r="CQ28" s="1067"/>
      <c r="CR28" s="1068"/>
    </row>
    <row r="29" spans="4:96" ht="9.75" customHeight="1">
      <c r="D29" s="1063" t="s">
        <v>463</v>
      </c>
      <c r="E29" s="757"/>
      <c r="F29" s="757"/>
      <c r="G29" s="757"/>
      <c r="H29" s="757"/>
      <c r="I29" s="757"/>
      <c r="J29" s="757"/>
      <c r="K29" s="758"/>
      <c r="L29" s="1074" t="s">
        <v>53</v>
      </c>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6"/>
      <c r="BS29" s="1031"/>
      <c r="BT29" s="763"/>
      <c r="BU29" s="763"/>
      <c r="BV29" s="763"/>
      <c r="BW29" s="763"/>
      <c r="BX29" s="763"/>
      <c r="BY29" s="764"/>
      <c r="BZ29" s="920"/>
      <c r="CA29" s="921"/>
      <c r="CB29" s="921"/>
      <c r="CC29" s="921"/>
      <c r="CD29" s="921"/>
      <c r="CE29" s="921"/>
      <c r="CF29" s="921"/>
      <c r="CG29" s="921"/>
      <c r="CH29" s="921"/>
      <c r="CI29" s="921"/>
      <c r="CJ29" s="921"/>
      <c r="CK29" s="921"/>
      <c r="CL29" s="921"/>
      <c r="CM29" s="1069"/>
      <c r="CN29" s="1069"/>
      <c r="CO29" s="1069"/>
      <c r="CP29" s="1069"/>
      <c r="CQ29" s="1069"/>
      <c r="CR29" s="1070"/>
    </row>
    <row r="30" spans="4:96" ht="9.75" customHeight="1">
      <c r="D30" s="762"/>
      <c r="E30" s="763"/>
      <c r="F30" s="763"/>
      <c r="G30" s="763"/>
      <c r="H30" s="763"/>
      <c r="I30" s="763"/>
      <c r="J30" s="763"/>
      <c r="K30" s="764"/>
      <c r="L30" s="1077"/>
      <c r="M30" s="1078"/>
      <c r="N30" s="1078"/>
      <c r="O30" s="1078"/>
      <c r="P30" s="1078"/>
      <c r="Q30" s="1078"/>
      <c r="R30" s="1078"/>
      <c r="S30" s="1078"/>
      <c r="T30" s="1078"/>
      <c r="U30" s="1078"/>
      <c r="V30" s="1078"/>
      <c r="W30" s="1078"/>
      <c r="X30" s="1078"/>
      <c r="Y30" s="1078"/>
      <c r="Z30" s="1078"/>
      <c r="AA30" s="1078"/>
      <c r="AB30" s="1078"/>
      <c r="AC30" s="1078"/>
      <c r="AD30" s="1078"/>
      <c r="AE30" s="1078"/>
      <c r="AF30" s="1078"/>
      <c r="AG30" s="1078"/>
      <c r="AH30" s="1078"/>
      <c r="AI30" s="1078"/>
      <c r="AJ30" s="1078"/>
      <c r="AK30" s="1078"/>
      <c r="AL30" s="1078"/>
      <c r="AM30" s="1078"/>
      <c r="AN30" s="1078"/>
      <c r="AO30" s="1078"/>
      <c r="AP30" s="1078"/>
      <c r="AQ30" s="1078"/>
      <c r="AR30" s="1078"/>
      <c r="AS30" s="1078"/>
      <c r="AT30" s="1078"/>
      <c r="AU30" s="1078"/>
      <c r="AV30" s="1078"/>
      <c r="AW30" s="1078"/>
      <c r="AX30" s="1078"/>
      <c r="AY30" s="1078"/>
      <c r="AZ30" s="1078"/>
      <c r="BA30" s="1078"/>
      <c r="BB30" s="1078"/>
      <c r="BC30" s="1078"/>
      <c r="BD30" s="1078"/>
      <c r="BE30" s="1078"/>
      <c r="BF30" s="1078"/>
      <c r="BG30" s="1078"/>
      <c r="BH30" s="1078"/>
      <c r="BI30" s="1078"/>
      <c r="BJ30" s="1078"/>
      <c r="BK30" s="1078"/>
      <c r="BL30" s="1078"/>
      <c r="BM30" s="1078"/>
      <c r="BN30" s="1078"/>
      <c r="BO30" s="1078"/>
      <c r="BP30" s="1078"/>
      <c r="BQ30" s="1078"/>
      <c r="BR30" s="1079"/>
      <c r="BS30" s="1031"/>
      <c r="BT30" s="763"/>
      <c r="BU30" s="763"/>
      <c r="BV30" s="763"/>
      <c r="BW30" s="763"/>
      <c r="BX30" s="763"/>
      <c r="BY30" s="764"/>
      <c r="BZ30" s="920"/>
      <c r="CA30" s="921"/>
      <c r="CB30" s="921"/>
      <c r="CC30" s="921"/>
      <c r="CD30" s="921"/>
      <c r="CE30" s="921"/>
      <c r="CF30" s="921"/>
      <c r="CG30" s="921"/>
      <c r="CH30" s="921"/>
      <c r="CI30" s="921"/>
      <c r="CJ30" s="921"/>
      <c r="CK30" s="921"/>
      <c r="CL30" s="921"/>
      <c r="CM30" s="1069"/>
      <c r="CN30" s="1069"/>
      <c r="CO30" s="1069"/>
      <c r="CP30" s="1069"/>
      <c r="CQ30" s="1069"/>
      <c r="CR30" s="1070"/>
    </row>
    <row r="31" spans="4:96" ht="9.75" customHeight="1">
      <c r="D31" s="762"/>
      <c r="E31" s="763"/>
      <c r="F31" s="763"/>
      <c r="G31" s="763"/>
      <c r="H31" s="763"/>
      <c r="I31" s="763"/>
      <c r="J31" s="763"/>
      <c r="K31" s="764"/>
      <c r="L31" s="1041" t="str">
        <f>CONCATENATE(作業２!G15,作業２!G17)</f>
        <v/>
      </c>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3"/>
      <c r="BS31" s="1031"/>
      <c r="BT31" s="763"/>
      <c r="BU31" s="763"/>
      <c r="BV31" s="763"/>
      <c r="BW31" s="763"/>
      <c r="BX31" s="763"/>
      <c r="BY31" s="764"/>
      <c r="BZ31" s="717" t="str">
        <f>IF(作業２!G18="","",作業２!G18)</f>
        <v/>
      </c>
      <c r="CA31" s="718"/>
      <c r="CB31" s="718"/>
      <c r="CC31" s="718"/>
      <c r="CD31" s="718"/>
      <c r="CE31" s="718"/>
      <c r="CF31" s="718"/>
      <c r="CG31" s="718"/>
      <c r="CH31" s="718"/>
      <c r="CI31" s="718"/>
      <c r="CJ31" s="718"/>
      <c r="CK31" s="718"/>
      <c r="CL31" s="718"/>
      <c r="CM31" s="718"/>
      <c r="CN31" s="718"/>
      <c r="CO31" s="718"/>
      <c r="CP31" s="718"/>
      <c r="CQ31" s="718"/>
      <c r="CR31" s="719"/>
    </row>
    <row r="32" spans="4:96" ht="9.75" customHeight="1">
      <c r="D32" s="762"/>
      <c r="E32" s="763"/>
      <c r="F32" s="763"/>
      <c r="G32" s="763"/>
      <c r="H32" s="763"/>
      <c r="I32" s="763"/>
      <c r="J32" s="763"/>
      <c r="K32" s="764"/>
      <c r="L32" s="1041"/>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3"/>
      <c r="BS32" s="1031"/>
      <c r="BT32" s="763"/>
      <c r="BU32" s="763"/>
      <c r="BV32" s="763"/>
      <c r="BW32" s="763"/>
      <c r="BX32" s="763"/>
      <c r="BY32" s="764"/>
      <c r="BZ32" s="717"/>
      <c r="CA32" s="718"/>
      <c r="CB32" s="718"/>
      <c r="CC32" s="718"/>
      <c r="CD32" s="718"/>
      <c r="CE32" s="718"/>
      <c r="CF32" s="718"/>
      <c r="CG32" s="718"/>
      <c r="CH32" s="718"/>
      <c r="CI32" s="718"/>
      <c r="CJ32" s="718"/>
      <c r="CK32" s="718"/>
      <c r="CL32" s="718"/>
      <c r="CM32" s="718"/>
      <c r="CN32" s="718"/>
      <c r="CO32" s="718"/>
      <c r="CP32" s="718"/>
      <c r="CQ32" s="718"/>
      <c r="CR32" s="719"/>
    </row>
    <row r="33" spans="4:96" ht="9.75" customHeight="1">
      <c r="D33" s="762"/>
      <c r="E33" s="763"/>
      <c r="F33" s="763"/>
      <c r="G33" s="763"/>
      <c r="H33" s="763"/>
      <c r="I33" s="763"/>
      <c r="J33" s="763"/>
      <c r="K33" s="764"/>
      <c r="L33" s="1041"/>
      <c r="M33" s="1042"/>
      <c r="N33" s="1042"/>
      <c r="O33" s="1042"/>
      <c r="P33" s="1042"/>
      <c r="Q33" s="1042"/>
      <c r="R33" s="1042"/>
      <c r="S33" s="1042"/>
      <c r="T33" s="1042"/>
      <c r="U33" s="1042"/>
      <c r="V33" s="1042"/>
      <c r="W33" s="1042"/>
      <c r="X33" s="1042"/>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c r="AU33" s="1042"/>
      <c r="AV33" s="1042"/>
      <c r="AW33" s="1042"/>
      <c r="AX33" s="1042"/>
      <c r="AY33" s="1042"/>
      <c r="AZ33" s="1042"/>
      <c r="BA33" s="1042"/>
      <c r="BB33" s="1042"/>
      <c r="BC33" s="1042"/>
      <c r="BD33" s="1042"/>
      <c r="BE33" s="1042"/>
      <c r="BF33" s="1042"/>
      <c r="BG33" s="1042"/>
      <c r="BH33" s="1042"/>
      <c r="BI33" s="1042"/>
      <c r="BJ33" s="1042"/>
      <c r="BK33" s="1042"/>
      <c r="BL33" s="1042"/>
      <c r="BM33" s="1042"/>
      <c r="BN33" s="1042"/>
      <c r="BO33" s="1042"/>
      <c r="BP33" s="1042"/>
      <c r="BQ33" s="1042"/>
      <c r="BR33" s="1043"/>
      <c r="BS33" s="1031"/>
      <c r="BT33" s="763"/>
      <c r="BU33" s="763"/>
      <c r="BV33" s="763"/>
      <c r="BW33" s="763"/>
      <c r="BX33" s="763"/>
      <c r="BY33" s="764"/>
      <c r="BZ33" s="717"/>
      <c r="CA33" s="718"/>
      <c r="CB33" s="718"/>
      <c r="CC33" s="718"/>
      <c r="CD33" s="718"/>
      <c r="CE33" s="718"/>
      <c r="CF33" s="718"/>
      <c r="CG33" s="718"/>
      <c r="CH33" s="718"/>
      <c r="CI33" s="718"/>
      <c r="CJ33" s="718"/>
      <c r="CK33" s="718"/>
      <c r="CL33" s="718"/>
      <c r="CM33" s="718"/>
      <c r="CN33" s="718"/>
      <c r="CO33" s="718"/>
      <c r="CP33" s="718"/>
      <c r="CQ33" s="718"/>
      <c r="CR33" s="719"/>
    </row>
    <row r="34" spans="4:96" ht="9.75" customHeight="1">
      <c r="D34" s="762"/>
      <c r="E34" s="763"/>
      <c r="F34" s="763"/>
      <c r="G34" s="763"/>
      <c r="H34" s="763"/>
      <c r="I34" s="763"/>
      <c r="J34" s="763"/>
      <c r="K34" s="764"/>
      <c r="L34" s="1041"/>
      <c r="M34" s="1042"/>
      <c r="N34" s="1042"/>
      <c r="O34" s="1042"/>
      <c r="P34" s="1042"/>
      <c r="Q34" s="1042"/>
      <c r="R34" s="1042"/>
      <c r="S34" s="1042"/>
      <c r="T34" s="1042"/>
      <c r="U34" s="1042"/>
      <c r="V34" s="1042"/>
      <c r="W34" s="1042"/>
      <c r="X34" s="1042"/>
      <c r="Y34" s="1042"/>
      <c r="Z34" s="1042"/>
      <c r="AA34" s="1042"/>
      <c r="AB34" s="1042"/>
      <c r="AC34" s="1042"/>
      <c r="AD34" s="1042"/>
      <c r="AE34" s="1042"/>
      <c r="AF34" s="1042"/>
      <c r="AG34" s="1042"/>
      <c r="AH34" s="1042"/>
      <c r="AI34" s="1042"/>
      <c r="AJ34" s="1042"/>
      <c r="AK34" s="1042"/>
      <c r="AL34" s="1042"/>
      <c r="AM34" s="1042"/>
      <c r="AN34" s="1042"/>
      <c r="AO34" s="1042"/>
      <c r="AP34" s="1042"/>
      <c r="AQ34" s="1042"/>
      <c r="AR34" s="1042"/>
      <c r="AS34" s="1042"/>
      <c r="AT34" s="1042"/>
      <c r="AU34" s="1042"/>
      <c r="AV34" s="1042"/>
      <c r="AW34" s="1042"/>
      <c r="AX34" s="1042"/>
      <c r="AY34" s="1042"/>
      <c r="AZ34" s="1042"/>
      <c r="BA34" s="1042"/>
      <c r="BB34" s="1042"/>
      <c r="BC34" s="1042"/>
      <c r="BD34" s="1042"/>
      <c r="BE34" s="1042"/>
      <c r="BF34" s="1042"/>
      <c r="BG34" s="1042"/>
      <c r="BH34" s="1042"/>
      <c r="BI34" s="1042"/>
      <c r="BJ34" s="1042"/>
      <c r="BK34" s="1042"/>
      <c r="BL34" s="1042"/>
      <c r="BM34" s="1042"/>
      <c r="BN34" s="1042"/>
      <c r="BO34" s="1042"/>
      <c r="BP34" s="1042"/>
      <c r="BQ34" s="1042"/>
      <c r="BR34" s="1043"/>
      <c r="BS34" s="1031"/>
      <c r="BT34" s="763"/>
      <c r="BU34" s="763"/>
      <c r="BV34" s="763"/>
      <c r="BW34" s="763"/>
      <c r="BX34" s="763"/>
      <c r="BY34" s="764"/>
      <c r="BZ34" s="717"/>
      <c r="CA34" s="718"/>
      <c r="CB34" s="718"/>
      <c r="CC34" s="718"/>
      <c r="CD34" s="718"/>
      <c r="CE34" s="718"/>
      <c r="CF34" s="718"/>
      <c r="CG34" s="718"/>
      <c r="CH34" s="718"/>
      <c r="CI34" s="718"/>
      <c r="CJ34" s="718"/>
      <c r="CK34" s="718"/>
      <c r="CL34" s="718"/>
      <c r="CM34" s="718"/>
      <c r="CN34" s="718"/>
      <c r="CO34" s="718"/>
      <c r="CP34" s="718"/>
      <c r="CQ34" s="718"/>
      <c r="CR34" s="719"/>
    </row>
    <row r="35" spans="4:96" ht="9.75" customHeight="1">
      <c r="D35" s="762"/>
      <c r="E35" s="763"/>
      <c r="F35" s="763"/>
      <c r="G35" s="763"/>
      <c r="H35" s="763"/>
      <c r="I35" s="763"/>
      <c r="J35" s="763"/>
      <c r="K35" s="764"/>
      <c r="L35" s="1041"/>
      <c r="M35" s="1042"/>
      <c r="N35" s="1042"/>
      <c r="O35" s="1042"/>
      <c r="P35" s="1042"/>
      <c r="Q35" s="1042"/>
      <c r="R35" s="1042"/>
      <c r="S35" s="1042"/>
      <c r="T35" s="1042"/>
      <c r="U35" s="1042"/>
      <c r="V35" s="1042"/>
      <c r="W35" s="1042"/>
      <c r="X35" s="1042"/>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c r="AT35" s="1042"/>
      <c r="AU35" s="1042"/>
      <c r="AV35" s="1042"/>
      <c r="AW35" s="1042"/>
      <c r="AX35" s="1042"/>
      <c r="AY35" s="1042"/>
      <c r="AZ35" s="1042"/>
      <c r="BA35" s="1042"/>
      <c r="BB35" s="1042"/>
      <c r="BC35" s="1042"/>
      <c r="BD35" s="1042"/>
      <c r="BE35" s="1042"/>
      <c r="BF35" s="1042"/>
      <c r="BG35" s="1042"/>
      <c r="BH35" s="1042"/>
      <c r="BI35" s="1042"/>
      <c r="BJ35" s="1042"/>
      <c r="BK35" s="1042"/>
      <c r="BL35" s="1042"/>
      <c r="BM35" s="1042"/>
      <c r="BN35" s="1042"/>
      <c r="BO35" s="1042"/>
      <c r="BP35" s="1042"/>
      <c r="BQ35" s="1042"/>
      <c r="BR35" s="1043"/>
      <c r="BS35" s="1031"/>
      <c r="BT35" s="763"/>
      <c r="BU35" s="763"/>
      <c r="BV35" s="763"/>
      <c r="BW35" s="763"/>
      <c r="BX35" s="763"/>
      <c r="BY35" s="764"/>
      <c r="BZ35" s="717"/>
      <c r="CA35" s="718"/>
      <c r="CB35" s="718"/>
      <c r="CC35" s="718"/>
      <c r="CD35" s="718"/>
      <c r="CE35" s="718"/>
      <c r="CF35" s="718"/>
      <c r="CG35" s="718"/>
      <c r="CH35" s="718"/>
      <c r="CI35" s="718"/>
      <c r="CJ35" s="718"/>
      <c r="CK35" s="718"/>
      <c r="CL35" s="718"/>
      <c r="CM35" s="718"/>
      <c r="CN35" s="718"/>
      <c r="CO35" s="718"/>
      <c r="CP35" s="718"/>
      <c r="CQ35" s="718"/>
      <c r="CR35" s="719"/>
    </row>
    <row r="36" spans="4:96" ht="9.75" customHeight="1" thickBot="1">
      <c r="D36" s="1071"/>
      <c r="E36" s="1072"/>
      <c r="F36" s="1072"/>
      <c r="G36" s="1072"/>
      <c r="H36" s="1072"/>
      <c r="I36" s="1072"/>
      <c r="J36" s="1072"/>
      <c r="K36" s="1073"/>
      <c r="L36" s="1080"/>
      <c r="M36" s="1081"/>
      <c r="N36" s="1081"/>
      <c r="O36" s="1081"/>
      <c r="P36" s="1081"/>
      <c r="Q36" s="1081"/>
      <c r="R36" s="1081"/>
      <c r="S36" s="1081"/>
      <c r="T36" s="1081"/>
      <c r="U36" s="1081"/>
      <c r="V36" s="1081"/>
      <c r="W36" s="1081"/>
      <c r="X36" s="1081"/>
      <c r="Y36" s="1081"/>
      <c r="Z36" s="1081"/>
      <c r="AA36" s="1081"/>
      <c r="AB36" s="1081"/>
      <c r="AC36" s="1081"/>
      <c r="AD36" s="1081"/>
      <c r="AE36" s="1081"/>
      <c r="AF36" s="1081"/>
      <c r="AG36" s="1081"/>
      <c r="AH36" s="1081"/>
      <c r="AI36" s="1081"/>
      <c r="AJ36" s="1081"/>
      <c r="AK36" s="1081"/>
      <c r="AL36" s="1081"/>
      <c r="AM36" s="1081"/>
      <c r="AN36" s="1081"/>
      <c r="AO36" s="1081"/>
      <c r="AP36" s="1081"/>
      <c r="AQ36" s="1081"/>
      <c r="AR36" s="1081"/>
      <c r="AS36" s="1081"/>
      <c r="AT36" s="1081"/>
      <c r="AU36" s="1081"/>
      <c r="AV36" s="1081"/>
      <c r="AW36" s="1081"/>
      <c r="AX36" s="1081"/>
      <c r="AY36" s="1081"/>
      <c r="AZ36" s="1081"/>
      <c r="BA36" s="1081"/>
      <c r="BB36" s="1081"/>
      <c r="BC36" s="1081"/>
      <c r="BD36" s="1081"/>
      <c r="BE36" s="1081"/>
      <c r="BF36" s="1081"/>
      <c r="BG36" s="1081"/>
      <c r="BH36" s="1081"/>
      <c r="BI36" s="1081"/>
      <c r="BJ36" s="1081"/>
      <c r="BK36" s="1081"/>
      <c r="BL36" s="1081"/>
      <c r="BM36" s="1081"/>
      <c r="BN36" s="1081"/>
      <c r="BO36" s="1081"/>
      <c r="BP36" s="1081"/>
      <c r="BQ36" s="1081"/>
      <c r="BR36" s="1082"/>
      <c r="BS36" s="1145"/>
      <c r="BT36" s="1072"/>
      <c r="BU36" s="1072"/>
      <c r="BV36" s="1072"/>
      <c r="BW36" s="1072"/>
      <c r="BX36" s="1072"/>
      <c r="BY36" s="1073"/>
      <c r="BZ36" s="723"/>
      <c r="CA36" s="724"/>
      <c r="CB36" s="724"/>
      <c r="CC36" s="724"/>
      <c r="CD36" s="724"/>
      <c r="CE36" s="724"/>
      <c r="CF36" s="724"/>
      <c r="CG36" s="724"/>
      <c r="CH36" s="724"/>
      <c r="CI36" s="724"/>
      <c r="CJ36" s="724"/>
      <c r="CK36" s="724"/>
      <c r="CL36" s="724"/>
      <c r="CM36" s="724"/>
      <c r="CN36" s="724"/>
      <c r="CO36" s="724"/>
      <c r="CP36" s="724"/>
      <c r="CQ36" s="724"/>
      <c r="CR36" s="725"/>
    </row>
    <row r="37" spans="4:96" ht="4.5" customHeight="1" thickTop="1"/>
    <row r="38" spans="4:96" ht="21.95" customHeight="1" thickBot="1">
      <c r="D38" s="5" t="s">
        <v>1</v>
      </c>
      <c r="AO38" s="270"/>
      <c r="AP38" s="270"/>
      <c r="AQ38" s="270"/>
      <c r="AR38" s="270"/>
      <c r="AS38" s="270"/>
      <c r="AT38" s="270"/>
      <c r="AU38" s="270"/>
      <c r="AV38" s="270"/>
      <c r="AW38" s="270"/>
      <c r="AX38" s="270"/>
      <c r="AY38" s="270"/>
      <c r="AZ38" s="270"/>
      <c r="BA38" s="270"/>
    </row>
    <row r="39" spans="4:96" ht="19.5" customHeight="1" thickTop="1">
      <c r="D39" s="1107" t="s">
        <v>9</v>
      </c>
      <c r="E39" s="1108"/>
      <c r="F39" s="1108"/>
      <c r="G39" s="1108"/>
      <c r="H39" s="1108"/>
      <c r="I39" s="1108"/>
      <c r="J39" s="1108"/>
      <c r="K39" s="1109"/>
      <c r="L39" s="1110" t="str">
        <f>IF(作業２!G9="","",IF(作業２!G55=3,CONCATENATE(作業２!G9," (",RIGHT(作業２!G47,2),作業２!G48,"年",作業２!G49,"月  ",作業２!G50,")"),IF(作業２!G55=4,CONCATENATE(作業２!G9," (",RIGHT(作業２!G47,2),作業２!G48,"年",作業２!G49,"月  ",作業２!G50,")"),IF(作業２!G56=5,CONCATENATE(作業２!G9," (",作業２!G50,"　",RIGHT(作業２!G47,2),作業２!G48,"年",作業２!G49,"月に名称変更）"),作業２!G9))))</f>
        <v/>
      </c>
      <c r="M39" s="1111"/>
      <c r="N39" s="1111"/>
      <c r="O39" s="1111"/>
      <c r="P39" s="1111"/>
      <c r="Q39" s="1111"/>
      <c r="R39" s="1111"/>
      <c r="S39" s="1111"/>
      <c r="T39" s="1111"/>
      <c r="U39" s="1111"/>
      <c r="V39" s="1111"/>
      <c r="W39" s="1111"/>
      <c r="X39" s="1111"/>
      <c r="Y39" s="1111"/>
      <c r="Z39" s="1111"/>
      <c r="AA39" s="1111"/>
      <c r="AB39" s="1111"/>
      <c r="AC39" s="1111"/>
      <c r="AD39" s="1111"/>
      <c r="AE39" s="1111"/>
      <c r="AF39" s="1111"/>
      <c r="AG39" s="1111"/>
      <c r="AH39" s="1111"/>
      <c r="AI39" s="1111"/>
      <c r="AJ39" s="1111"/>
      <c r="AK39" s="1111"/>
      <c r="AL39" s="1111"/>
      <c r="AM39" s="1111"/>
      <c r="AN39" s="1111"/>
      <c r="AO39" s="1111"/>
      <c r="AP39" s="1111"/>
      <c r="AQ39" s="1111"/>
      <c r="AR39" s="1111"/>
      <c r="AS39" s="1111"/>
      <c r="AT39" s="1111"/>
      <c r="AU39" s="1111"/>
      <c r="AV39" s="1112"/>
      <c r="AW39" s="1119" t="s">
        <v>28</v>
      </c>
      <c r="AX39" s="1120"/>
      <c r="AY39" s="1121"/>
      <c r="AZ39" s="1128" t="str">
        <f>IF(作業２!G10="","",LEFT(作業２!G10,1))</f>
        <v/>
      </c>
      <c r="BA39" s="1129"/>
      <c r="BB39" s="1129"/>
      <c r="BC39" s="1129"/>
      <c r="BD39" s="1129"/>
      <c r="BE39" s="1129"/>
      <c r="BF39" s="1130"/>
      <c r="BG39" s="1137" t="s">
        <v>42</v>
      </c>
      <c r="BH39" s="1138"/>
      <c r="BI39" s="1138"/>
      <c r="BJ39" s="1138"/>
      <c r="BK39" s="1138"/>
      <c r="BL39" s="1138"/>
      <c r="BM39" s="1138"/>
      <c r="BN39" s="1138"/>
      <c r="BO39" s="1138"/>
      <c r="BP39" s="1138"/>
      <c r="BQ39" s="1138"/>
      <c r="BR39" s="1139"/>
      <c r="BS39" s="1028" t="s">
        <v>44</v>
      </c>
      <c r="BT39" s="1000"/>
      <c r="BU39" s="1000"/>
      <c r="BV39" s="1000"/>
      <c r="BW39" s="1000"/>
      <c r="BX39" s="1000"/>
      <c r="BY39" s="1001"/>
      <c r="BZ39" s="185"/>
      <c r="CA39" s="1220" t="s">
        <v>302</v>
      </c>
      <c r="CB39" s="1220"/>
      <c r="CC39" s="1220"/>
      <c r="CD39" s="1220"/>
      <c r="CE39" s="1220"/>
      <c r="CF39" s="1220"/>
      <c r="CG39" s="1220"/>
      <c r="CH39" s="1220"/>
      <c r="CI39" s="426"/>
      <c r="CJ39" s="1220" t="s">
        <v>64</v>
      </c>
      <c r="CK39" s="1220"/>
      <c r="CL39" s="1220"/>
      <c r="CM39" s="1220"/>
      <c r="CN39" s="1220"/>
      <c r="CO39" s="1220"/>
      <c r="CP39" s="1220"/>
      <c r="CQ39" s="1220"/>
      <c r="CR39" s="186"/>
    </row>
    <row r="40" spans="4:96" ht="9.75" customHeight="1">
      <c r="D40" s="762"/>
      <c r="E40" s="763"/>
      <c r="F40" s="763"/>
      <c r="G40" s="763"/>
      <c r="H40" s="763"/>
      <c r="I40" s="763"/>
      <c r="J40" s="763"/>
      <c r="K40" s="764"/>
      <c r="L40" s="1113"/>
      <c r="M40" s="1114"/>
      <c r="N40" s="1114"/>
      <c r="O40" s="1114"/>
      <c r="P40" s="1114"/>
      <c r="Q40" s="1114"/>
      <c r="R40" s="1114"/>
      <c r="S40" s="1114"/>
      <c r="T40" s="1114"/>
      <c r="U40" s="1114"/>
      <c r="V40" s="1114"/>
      <c r="W40" s="1114"/>
      <c r="X40" s="1114"/>
      <c r="Y40" s="1114"/>
      <c r="Z40" s="1114"/>
      <c r="AA40" s="1114"/>
      <c r="AB40" s="1114"/>
      <c r="AC40" s="1114"/>
      <c r="AD40" s="1114"/>
      <c r="AE40" s="1114"/>
      <c r="AF40" s="1114"/>
      <c r="AG40" s="1114"/>
      <c r="AH40" s="1114"/>
      <c r="AI40" s="1114"/>
      <c r="AJ40" s="1114"/>
      <c r="AK40" s="1114"/>
      <c r="AL40" s="1114"/>
      <c r="AM40" s="1114"/>
      <c r="AN40" s="1114"/>
      <c r="AO40" s="1114"/>
      <c r="AP40" s="1114"/>
      <c r="AQ40" s="1114"/>
      <c r="AR40" s="1114"/>
      <c r="AS40" s="1114"/>
      <c r="AT40" s="1114"/>
      <c r="AU40" s="1114"/>
      <c r="AV40" s="1115"/>
      <c r="AW40" s="1122"/>
      <c r="AX40" s="1123"/>
      <c r="AY40" s="1124"/>
      <c r="AZ40" s="1131"/>
      <c r="BA40" s="1132"/>
      <c r="BB40" s="1132"/>
      <c r="BC40" s="1132"/>
      <c r="BD40" s="1132"/>
      <c r="BE40" s="1132"/>
      <c r="BF40" s="1133"/>
      <c r="BG40" s="1140"/>
      <c r="BH40" s="1141"/>
      <c r="BI40" s="1141"/>
      <c r="BJ40" s="1141"/>
      <c r="BK40" s="1141"/>
      <c r="BL40" s="1141"/>
      <c r="BM40" s="1141"/>
      <c r="BN40" s="1141"/>
      <c r="BO40" s="1141"/>
      <c r="BP40" s="1141"/>
      <c r="BQ40" s="1141"/>
      <c r="BR40" s="1142"/>
      <c r="BS40" s="1029"/>
      <c r="BT40" s="1002"/>
      <c r="BU40" s="1002"/>
      <c r="BV40" s="1002"/>
      <c r="BW40" s="1002"/>
      <c r="BX40" s="1002"/>
      <c r="BY40" s="1003"/>
      <c r="BZ40" s="1099" t="str">
        <f>IF(作業２!G11="","",作業２!G11)</f>
        <v/>
      </c>
      <c r="CA40" s="1100"/>
      <c r="CB40" s="1100"/>
      <c r="CC40" s="1100"/>
      <c r="CD40" s="1100"/>
      <c r="CE40" s="1100"/>
      <c r="CF40" s="1100"/>
      <c r="CG40" s="1100"/>
      <c r="CH40" s="390"/>
      <c r="CI40" s="427"/>
      <c r="CJ40" s="1103" t="str">
        <f>IF(作業２!G12="","",作業２!G12)</f>
        <v/>
      </c>
      <c r="CK40" s="1103"/>
      <c r="CL40" s="1103"/>
      <c r="CM40" s="1103"/>
      <c r="CN40" s="1103"/>
      <c r="CO40" s="1103"/>
      <c r="CP40" s="1103"/>
      <c r="CQ40" s="1103"/>
      <c r="CR40" s="1221"/>
    </row>
    <row r="41" spans="4:96" ht="9.75" customHeight="1">
      <c r="D41" s="762"/>
      <c r="E41" s="763"/>
      <c r="F41" s="763"/>
      <c r="G41" s="763"/>
      <c r="H41" s="763"/>
      <c r="I41" s="763"/>
      <c r="J41" s="763"/>
      <c r="K41" s="764"/>
      <c r="L41" s="1113"/>
      <c r="M41" s="1114"/>
      <c r="N41" s="1114"/>
      <c r="O41" s="1114"/>
      <c r="P41" s="1114"/>
      <c r="Q41" s="1114"/>
      <c r="R41" s="1114"/>
      <c r="S41" s="1114"/>
      <c r="T41" s="1114"/>
      <c r="U41" s="1114"/>
      <c r="V41" s="1114"/>
      <c r="W41" s="1114"/>
      <c r="X41" s="1114"/>
      <c r="Y41" s="1114"/>
      <c r="Z41" s="1114"/>
      <c r="AA41" s="1114"/>
      <c r="AB41" s="1114"/>
      <c r="AC41" s="1114"/>
      <c r="AD41" s="1114"/>
      <c r="AE41" s="1114"/>
      <c r="AF41" s="1114"/>
      <c r="AG41" s="1114"/>
      <c r="AH41" s="1114"/>
      <c r="AI41" s="1114"/>
      <c r="AJ41" s="1114"/>
      <c r="AK41" s="1114"/>
      <c r="AL41" s="1114"/>
      <c r="AM41" s="1114"/>
      <c r="AN41" s="1114"/>
      <c r="AO41" s="1114"/>
      <c r="AP41" s="1114"/>
      <c r="AQ41" s="1114"/>
      <c r="AR41" s="1114"/>
      <c r="AS41" s="1114"/>
      <c r="AT41" s="1114"/>
      <c r="AU41" s="1114"/>
      <c r="AV41" s="1115"/>
      <c r="AW41" s="1122"/>
      <c r="AX41" s="1123"/>
      <c r="AY41" s="1124"/>
      <c r="AZ41" s="1131"/>
      <c r="BA41" s="1132"/>
      <c r="BB41" s="1132"/>
      <c r="BC41" s="1132"/>
      <c r="BD41" s="1132"/>
      <c r="BE41" s="1132"/>
      <c r="BF41" s="1133"/>
      <c r="BG41" s="1140"/>
      <c r="BH41" s="1141"/>
      <c r="BI41" s="1141"/>
      <c r="BJ41" s="1141"/>
      <c r="BK41" s="1141"/>
      <c r="BL41" s="1141"/>
      <c r="BM41" s="1141"/>
      <c r="BN41" s="1141"/>
      <c r="BO41" s="1141"/>
      <c r="BP41" s="1141"/>
      <c r="BQ41" s="1141"/>
      <c r="BR41" s="1142"/>
      <c r="BS41" s="1029"/>
      <c r="BT41" s="1002"/>
      <c r="BU41" s="1002"/>
      <c r="BV41" s="1002"/>
      <c r="BW41" s="1002"/>
      <c r="BX41" s="1002"/>
      <c r="BY41" s="1003"/>
      <c r="BZ41" s="1099"/>
      <c r="CA41" s="1100"/>
      <c r="CB41" s="1100"/>
      <c r="CC41" s="1100"/>
      <c r="CD41" s="1100"/>
      <c r="CE41" s="1100"/>
      <c r="CF41" s="1100"/>
      <c r="CG41" s="1100"/>
      <c r="CH41" s="390"/>
      <c r="CI41" s="427"/>
      <c r="CJ41" s="1103"/>
      <c r="CK41" s="1103"/>
      <c r="CL41" s="1103"/>
      <c r="CM41" s="1103"/>
      <c r="CN41" s="1103"/>
      <c r="CO41" s="1103"/>
      <c r="CP41" s="1103"/>
      <c r="CQ41" s="1103"/>
      <c r="CR41" s="1221"/>
    </row>
    <row r="42" spans="4:96" ht="4.5" customHeight="1">
      <c r="D42" s="762"/>
      <c r="E42" s="763"/>
      <c r="F42" s="763"/>
      <c r="G42" s="763"/>
      <c r="H42" s="763"/>
      <c r="I42" s="763"/>
      <c r="J42" s="763"/>
      <c r="K42" s="764"/>
      <c r="L42" s="1113"/>
      <c r="M42" s="1114"/>
      <c r="N42" s="1114"/>
      <c r="O42" s="1114"/>
      <c r="P42" s="1114"/>
      <c r="Q42" s="1114"/>
      <c r="R42" s="1114"/>
      <c r="S42" s="1114"/>
      <c r="T42" s="1114"/>
      <c r="U42" s="1114"/>
      <c r="V42" s="1114"/>
      <c r="W42" s="1114"/>
      <c r="X42" s="1114"/>
      <c r="Y42" s="1114"/>
      <c r="Z42" s="1114"/>
      <c r="AA42" s="1114"/>
      <c r="AB42" s="1114"/>
      <c r="AC42" s="1114"/>
      <c r="AD42" s="1114"/>
      <c r="AE42" s="1114"/>
      <c r="AF42" s="1114"/>
      <c r="AG42" s="1114"/>
      <c r="AH42" s="1114"/>
      <c r="AI42" s="1114"/>
      <c r="AJ42" s="1114"/>
      <c r="AK42" s="1114"/>
      <c r="AL42" s="1114"/>
      <c r="AM42" s="1114"/>
      <c r="AN42" s="1114"/>
      <c r="AO42" s="1114"/>
      <c r="AP42" s="1114"/>
      <c r="AQ42" s="1114"/>
      <c r="AR42" s="1114"/>
      <c r="AS42" s="1114"/>
      <c r="AT42" s="1114"/>
      <c r="AU42" s="1114"/>
      <c r="AV42" s="1115"/>
      <c r="AW42" s="1122"/>
      <c r="AX42" s="1123"/>
      <c r="AY42" s="1124"/>
      <c r="AZ42" s="1131"/>
      <c r="BA42" s="1132"/>
      <c r="BB42" s="1132"/>
      <c r="BC42" s="1132"/>
      <c r="BD42" s="1132"/>
      <c r="BE42" s="1132"/>
      <c r="BF42" s="1133"/>
      <c r="BG42" s="1140"/>
      <c r="BH42" s="1141"/>
      <c r="BI42" s="1141"/>
      <c r="BJ42" s="1141"/>
      <c r="BK42" s="1141"/>
      <c r="BL42" s="1141"/>
      <c r="BM42" s="1141"/>
      <c r="BN42" s="1141"/>
      <c r="BO42" s="1141"/>
      <c r="BP42" s="1141"/>
      <c r="BQ42" s="1141"/>
      <c r="BR42" s="1142"/>
      <c r="BS42" s="1029"/>
      <c r="BT42" s="1002"/>
      <c r="BU42" s="1002"/>
      <c r="BV42" s="1002"/>
      <c r="BW42" s="1002"/>
      <c r="BX42" s="1002"/>
      <c r="BY42" s="1003"/>
      <c r="BZ42" s="1099"/>
      <c r="CA42" s="1100"/>
      <c r="CB42" s="1100"/>
      <c r="CC42" s="1100"/>
      <c r="CD42" s="1100"/>
      <c r="CE42" s="1100"/>
      <c r="CF42" s="1100"/>
      <c r="CG42" s="1100"/>
      <c r="CH42" s="390"/>
      <c r="CI42" s="427"/>
      <c r="CJ42" s="1103"/>
      <c r="CK42" s="1103"/>
      <c r="CL42" s="1103"/>
      <c r="CM42" s="1103"/>
      <c r="CN42" s="1103"/>
      <c r="CO42" s="1103"/>
      <c r="CP42" s="1103"/>
      <c r="CQ42" s="1103"/>
      <c r="CR42" s="1221"/>
    </row>
    <row r="43" spans="4:96" ht="4.5" customHeight="1">
      <c r="D43" s="762"/>
      <c r="E43" s="763"/>
      <c r="F43" s="763"/>
      <c r="G43" s="763"/>
      <c r="H43" s="763"/>
      <c r="I43" s="763"/>
      <c r="J43" s="763"/>
      <c r="K43" s="764"/>
      <c r="L43" s="1113"/>
      <c r="M43" s="1114"/>
      <c r="N43" s="1114"/>
      <c r="O43" s="1114"/>
      <c r="P43" s="1114"/>
      <c r="Q43" s="1114"/>
      <c r="R43" s="1114"/>
      <c r="S43" s="1114"/>
      <c r="T43" s="1114"/>
      <c r="U43" s="1114"/>
      <c r="V43" s="1114"/>
      <c r="W43" s="1114"/>
      <c r="X43" s="1114"/>
      <c r="Y43" s="1114"/>
      <c r="Z43" s="1114"/>
      <c r="AA43" s="1114"/>
      <c r="AB43" s="1114"/>
      <c r="AC43" s="1114"/>
      <c r="AD43" s="1114"/>
      <c r="AE43" s="1114"/>
      <c r="AF43" s="1114"/>
      <c r="AG43" s="1114"/>
      <c r="AH43" s="1114"/>
      <c r="AI43" s="1114"/>
      <c r="AJ43" s="1114"/>
      <c r="AK43" s="1114"/>
      <c r="AL43" s="1114"/>
      <c r="AM43" s="1114"/>
      <c r="AN43" s="1114"/>
      <c r="AO43" s="1114"/>
      <c r="AP43" s="1114"/>
      <c r="AQ43" s="1114"/>
      <c r="AR43" s="1114"/>
      <c r="AS43" s="1114"/>
      <c r="AT43" s="1114"/>
      <c r="AU43" s="1114"/>
      <c r="AV43" s="1115"/>
      <c r="AW43" s="1122"/>
      <c r="AX43" s="1123"/>
      <c r="AY43" s="1124"/>
      <c r="AZ43" s="1131"/>
      <c r="BA43" s="1132"/>
      <c r="BB43" s="1132"/>
      <c r="BC43" s="1132"/>
      <c r="BD43" s="1132"/>
      <c r="BE43" s="1132"/>
      <c r="BF43" s="1133"/>
      <c r="BG43" s="1140"/>
      <c r="BH43" s="1141"/>
      <c r="BI43" s="1141"/>
      <c r="BJ43" s="1141"/>
      <c r="BK43" s="1141"/>
      <c r="BL43" s="1141"/>
      <c r="BM43" s="1141"/>
      <c r="BN43" s="1141"/>
      <c r="BO43" s="1141"/>
      <c r="BP43" s="1141"/>
      <c r="BQ43" s="1141"/>
      <c r="BR43" s="1142"/>
      <c r="BS43" s="1029"/>
      <c r="BT43" s="1002"/>
      <c r="BU43" s="1002"/>
      <c r="BV43" s="1002"/>
      <c r="BW43" s="1002"/>
      <c r="BX43" s="1002"/>
      <c r="BY43" s="1003"/>
      <c r="BZ43" s="1099"/>
      <c r="CA43" s="1100"/>
      <c r="CB43" s="1100"/>
      <c r="CC43" s="1100"/>
      <c r="CD43" s="1100"/>
      <c r="CE43" s="1100"/>
      <c r="CF43" s="1100"/>
      <c r="CG43" s="1100"/>
      <c r="CH43" s="390"/>
      <c r="CI43" s="427"/>
      <c r="CJ43" s="1103"/>
      <c r="CK43" s="1103"/>
      <c r="CL43" s="1103"/>
      <c r="CM43" s="1103"/>
      <c r="CN43" s="1103"/>
      <c r="CO43" s="1103"/>
      <c r="CP43" s="1103"/>
      <c r="CQ43" s="1103"/>
      <c r="CR43" s="1221"/>
    </row>
    <row r="44" spans="4:96" ht="11.25" customHeight="1">
      <c r="D44" s="762"/>
      <c r="E44" s="763"/>
      <c r="F44" s="763"/>
      <c r="G44" s="763"/>
      <c r="H44" s="763"/>
      <c r="I44" s="763"/>
      <c r="J44" s="763"/>
      <c r="K44" s="764"/>
      <c r="L44" s="1113"/>
      <c r="M44" s="1114"/>
      <c r="N44" s="1114"/>
      <c r="O44" s="1114"/>
      <c r="P44" s="1114"/>
      <c r="Q44" s="1114"/>
      <c r="R44" s="1114"/>
      <c r="S44" s="1114"/>
      <c r="T44" s="1114"/>
      <c r="U44" s="1114"/>
      <c r="V44" s="1114"/>
      <c r="W44" s="1114"/>
      <c r="X44" s="1114"/>
      <c r="Y44" s="1114"/>
      <c r="Z44" s="1114"/>
      <c r="AA44" s="1114"/>
      <c r="AB44" s="1114"/>
      <c r="AC44" s="1114"/>
      <c r="AD44" s="1114"/>
      <c r="AE44" s="1114"/>
      <c r="AF44" s="1114"/>
      <c r="AG44" s="1114"/>
      <c r="AH44" s="1114"/>
      <c r="AI44" s="1114"/>
      <c r="AJ44" s="1114"/>
      <c r="AK44" s="1114"/>
      <c r="AL44" s="1114"/>
      <c r="AM44" s="1114"/>
      <c r="AN44" s="1114"/>
      <c r="AO44" s="1114"/>
      <c r="AP44" s="1114"/>
      <c r="AQ44" s="1114"/>
      <c r="AR44" s="1114"/>
      <c r="AS44" s="1114"/>
      <c r="AT44" s="1114"/>
      <c r="AU44" s="1114"/>
      <c r="AV44" s="1115"/>
      <c r="AW44" s="1122"/>
      <c r="AX44" s="1123"/>
      <c r="AY44" s="1124"/>
      <c r="AZ44" s="1131"/>
      <c r="BA44" s="1132"/>
      <c r="BB44" s="1132"/>
      <c r="BC44" s="1132"/>
      <c r="BD44" s="1132"/>
      <c r="BE44" s="1132"/>
      <c r="BF44" s="1133"/>
      <c r="BG44" s="1140"/>
      <c r="BH44" s="1141"/>
      <c r="BI44" s="1141"/>
      <c r="BJ44" s="1141"/>
      <c r="BK44" s="1141"/>
      <c r="BL44" s="1141"/>
      <c r="BM44" s="1141"/>
      <c r="BN44" s="1141"/>
      <c r="BO44" s="1141"/>
      <c r="BP44" s="1141"/>
      <c r="BQ44" s="1141"/>
      <c r="BR44" s="1142"/>
      <c r="BS44" s="1029"/>
      <c r="BT44" s="1002"/>
      <c r="BU44" s="1002"/>
      <c r="BV44" s="1002"/>
      <c r="BW44" s="1002"/>
      <c r="BX44" s="1002"/>
      <c r="BY44" s="1003"/>
      <c r="BZ44" s="1099"/>
      <c r="CA44" s="1100"/>
      <c r="CB44" s="1100"/>
      <c r="CC44" s="1100"/>
      <c r="CD44" s="1100"/>
      <c r="CE44" s="1100"/>
      <c r="CF44" s="1100"/>
      <c r="CG44" s="1100"/>
      <c r="CH44" s="390"/>
      <c r="CI44" s="427"/>
      <c r="CJ44" s="1103"/>
      <c r="CK44" s="1103"/>
      <c r="CL44" s="1103"/>
      <c r="CM44" s="1103"/>
      <c r="CN44" s="1103"/>
      <c r="CO44" s="1103"/>
      <c r="CP44" s="1103"/>
      <c r="CQ44" s="1103"/>
      <c r="CR44" s="1221"/>
    </row>
    <row r="45" spans="4:96" ht="9.75" customHeight="1">
      <c r="D45" s="762"/>
      <c r="E45" s="763"/>
      <c r="F45" s="763"/>
      <c r="G45" s="763"/>
      <c r="H45" s="763"/>
      <c r="I45" s="763"/>
      <c r="J45" s="763"/>
      <c r="K45" s="764"/>
      <c r="L45" s="1113"/>
      <c r="M45" s="1114"/>
      <c r="N45" s="1114"/>
      <c r="O45" s="1114"/>
      <c r="P45" s="1114"/>
      <c r="Q45" s="1114"/>
      <c r="R45" s="1114"/>
      <c r="S45" s="1114"/>
      <c r="T45" s="1114"/>
      <c r="U45" s="1114"/>
      <c r="V45" s="1114"/>
      <c r="W45" s="1114"/>
      <c r="X45" s="1114"/>
      <c r="Y45" s="1114"/>
      <c r="Z45" s="1114"/>
      <c r="AA45" s="1114"/>
      <c r="AB45" s="1114"/>
      <c r="AC45" s="1114"/>
      <c r="AD45" s="1114"/>
      <c r="AE45" s="1114"/>
      <c r="AF45" s="1114"/>
      <c r="AG45" s="1114"/>
      <c r="AH45" s="1114"/>
      <c r="AI45" s="1114"/>
      <c r="AJ45" s="1114"/>
      <c r="AK45" s="1114"/>
      <c r="AL45" s="1114"/>
      <c r="AM45" s="1114"/>
      <c r="AN45" s="1114"/>
      <c r="AO45" s="1114"/>
      <c r="AP45" s="1114"/>
      <c r="AQ45" s="1114"/>
      <c r="AR45" s="1114"/>
      <c r="AS45" s="1114"/>
      <c r="AT45" s="1114"/>
      <c r="AU45" s="1114"/>
      <c r="AV45" s="1115"/>
      <c r="AW45" s="1122"/>
      <c r="AX45" s="1123"/>
      <c r="AY45" s="1124"/>
      <c r="AZ45" s="1131"/>
      <c r="BA45" s="1132"/>
      <c r="BB45" s="1132"/>
      <c r="BC45" s="1132"/>
      <c r="BD45" s="1132"/>
      <c r="BE45" s="1132"/>
      <c r="BF45" s="1133"/>
      <c r="BG45" s="1140"/>
      <c r="BH45" s="1141"/>
      <c r="BI45" s="1141"/>
      <c r="BJ45" s="1141"/>
      <c r="BK45" s="1141"/>
      <c r="BL45" s="1141"/>
      <c r="BM45" s="1141"/>
      <c r="BN45" s="1141"/>
      <c r="BO45" s="1141"/>
      <c r="BP45" s="1141"/>
      <c r="BQ45" s="1141"/>
      <c r="BR45" s="1142"/>
      <c r="BS45" s="1029"/>
      <c r="BT45" s="1002"/>
      <c r="BU45" s="1002"/>
      <c r="BV45" s="1002"/>
      <c r="BW45" s="1002"/>
      <c r="BX45" s="1002"/>
      <c r="BY45" s="1003"/>
      <c r="BZ45" s="1099"/>
      <c r="CA45" s="1100"/>
      <c r="CB45" s="1100"/>
      <c r="CC45" s="1100"/>
      <c r="CD45" s="1100"/>
      <c r="CE45" s="1100"/>
      <c r="CF45" s="1100"/>
      <c r="CG45" s="1100"/>
      <c r="CH45" s="390"/>
      <c r="CI45" s="427"/>
      <c r="CJ45" s="1103"/>
      <c r="CK45" s="1103"/>
      <c r="CL45" s="1103"/>
      <c r="CM45" s="1103"/>
      <c r="CN45" s="1103"/>
      <c r="CO45" s="1103"/>
      <c r="CP45" s="1103"/>
      <c r="CQ45" s="1103"/>
      <c r="CR45" s="1221"/>
    </row>
    <row r="46" spans="4:96" ht="9.75" customHeight="1">
      <c r="D46" s="1037"/>
      <c r="E46" s="1033"/>
      <c r="F46" s="1033"/>
      <c r="G46" s="1033"/>
      <c r="H46" s="1033"/>
      <c r="I46" s="1033"/>
      <c r="J46" s="1033"/>
      <c r="K46" s="1034"/>
      <c r="L46" s="1116"/>
      <c r="M46" s="1117"/>
      <c r="N46" s="1117"/>
      <c r="O46" s="1117"/>
      <c r="P46" s="1117"/>
      <c r="Q46" s="1117"/>
      <c r="R46" s="1117"/>
      <c r="S46" s="1117"/>
      <c r="T46" s="1117"/>
      <c r="U46" s="1117"/>
      <c r="V46" s="1117"/>
      <c r="W46" s="1117"/>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8"/>
      <c r="AW46" s="1125"/>
      <c r="AX46" s="1126"/>
      <c r="AY46" s="1127"/>
      <c r="AZ46" s="1134"/>
      <c r="BA46" s="1135"/>
      <c r="BB46" s="1135"/>
      <c r="BC46" s="1135"/>
      <c r="BD46" s="1135"/>
      <c r="BE46" s="1135"/>
      <c r="BF46" s="1136"/>
      <c r="BG46" s="1143"/>
      <c r="BH46" s="1144"/>
      <c r="BI46" s="1144"/>
      <c r="BJ46" s="1144"/>
      <c r="BK46" s="1141"/>
      <c r="BL46" s="1141"/>
      <c r="BM46" s="1141"/>
      <c r="BN46" s="1141"/>
      <c r="BO46" s="1141"/>
      <c r="BP46" s="1141"/>
      <c r="BQ46" s="1141"/>
      <c r="BR46" s="1142"/>
      <c r="BS46" s="1030"/>
      <c r="BT46" s="1005"/>
      <c r="BU46" s="1005"/>
      <c r="BV46" s="1005"/>
      <c r="BW46" s="1005"/>
      <c r="BX46" s="1005"/>
      <c r="BY46" s="1006"/>
      <c r="BZ46" s="123"/>
      <c r="CA46" s="124"/>
      <c r="CB46" s="124"/>
      <c r="CC46" s="124"/>
      <c r="CD46" s="124"/>
      <c r="CE46" s="124"/>
      <c r="CF46" s="124"/>
      <c r="CG46" s="124"/>
      <c r="CH46" s="124"/>
      <c r="CI46" s="428"/>
      <c r="CJ46" s="124"/>
      <c r="CK46" s="124"/>
      <c r="CL46" s="124"/>
      <c r="CM46" s="124"/>
      <c r="CN46" s="124"/>
      <c r="CO46" s="124"/>
      <c r="CP46" s="124"/>
      <c r="CQ46" s="124"/>
      <c r="CR46" s="125"/>
    </row>
    <row r="47" spans="4:96" ht="9.75" customHeight="1">
      <c r="D47" s="1063" t="s">
        <v>13</v>
      </c>
      <c r="E47" s="757"/>
      <c r="F47" s="757"/>
      <c r="G47" s="757"/>
      <c r="H47" s="757"/>
      <c r="I47" s="757"/>
      <c r="J47" s="757"/>
      <c r="K47" s="758"/>
      <c r="L47" s="1174" t="s">
        <v>54</v>
      </c>
      <c r="M47" s="1175"/>
      <c r="N47" s="1175"/>
      <c r="O47" s="1175"/>
      <c r="P47" s="1175"/>
      <c r="Q47" s="1175"/>
      <c r="R47" s="1175"/>
      <c r="S47" s="1175"/>
      <c r="T47" s="1175"/>
      <c r="U47" s="1175"/>
      <c r="V47" s="1175"/>
      <c r="W47" s="1175"/>
      <c r="X47" s="1175"/>
      <c r="Y47" s="1175"/>
      <c r="Z47" s="1175"/>
      <c r="AA47" s="1175"/>
      <c r="AB47" s="1175"/>
      <c r="AC47" s="1175"/>
      <c r="AD47" s="1175"/>
      <c r="AE47" s="1175"/>
      <c r="AF47" s="1175"/>
      <c r="AG47" s="1175"/>
      <c r="AH47" s="1175"/>
      <c r="AI47" s="1175"/>
      <c r="AJ47" s="1175"/>
      <c r="AK47" s="1175"/>
      <c r="AL47" s="1175"/>
      <c r="AM47" s="1175"/>
      <c r="AN47" s="1175"/>
      <c r="AO47" s="1175"/>
      <c r="AP47" s="1175"/>
      <c r="AQ47" s="1175"/>
      <c r="AR47" s="1175"/>
      <c r="AS47" s="1175"/>
      <c r="AT47" s="1175"/>
      <c r="AU47" s="1175"/>
      <c r="AV47" s="1175"/>
      <c r="AW47" s="1175"/>
      <c r="AX47" s="1175"/>
      <c r="AY47" s="1175"/>
      <c r="AZ47" s="1175"/>
      <c r="BA47" s="1175"/>
      <c r="BB47" s="1175"/>
      <c r="BC47" s="1175"/>
      <c r="BD47" s="1175"/>
      <c r="BE47" s="1175"/>
      <c r="BF47" s="1175"/>
      <c r="BG47" s="1175"/>
      <c r="BH47" s="1175"/>
      <c r="BI47" s="1175"/>
      <c r="BJ47" s="1176"/>
      <c r="BK47" s="1180" t="s">
        <v>52</v>
      </c>
      <c r="BL47" s="1181"/>
      <c r="BM47" s="1181"/>
      <c r="BN47" s="1181"/>
      <c r="BO47" s="1181"/>
      <c r="BP47" s="1181"/>
      <c r="BQ47" s="1181"/>
      <c r="BR47" s="1182"/>
      <c r="BS47" s="1186" t="s">
        <v>10</v>
      </c>
      <c r="BT47" s="1186"/>
      <c r="BU47" s="1186"/>
      <c r="BV47" s="1186"/>
      <c r="BW47" s="1186"/>
      <c r="BX47" s="1186"/>
      <c r="BY47" s="1187"/>
      <c r="BZ47" s="920" t="s">
        <v>8</v>
      </c>
      <c r="CA47" s="921"/>
      <c r="CB47" s="921"/>
      <c r="CC47" s="921"/>
      <c r="CD47" s="921" t="s">
        <v>3</v>
      </c>
      <c r="CE47" s="921"/>
      <c r="CF47" s="921"/>
      <c r="CG47" s="921"/>
      <c r="CH47" s="921"/>
      <c r="CI47" s="921" t="s">
        <v>4</v>
      </c>
      <c r="CJ47" s="921"/>
      <c r="CK47" s="921"/>
      <c r="CL47" s="921"/>
      <c r="CM47" s="921"/>
      <c r="CN47" s="921" t="s">
        <v>5</v>
      </c>
      <c r="CO47" s="921"/>
      <c r="CP47" s="921"/>
      <c r="CQ47" s="921"/>
      <c r="CR47" s="1205"/>
    </row>
    <row r="48" spans="4:96" ht="7.5" customHeight="1">
      <c r="D48" s="762"/>
      <c r="E48" s="763"/>
      <c r="F48" s="763"/>
      <c r="G48" s="763"/>
      <c r="H48" s="763"/>
      <c r="I48" s="763"/>
      <c r="J48" s="763"/>
      <c r="K48" s="764"/>
      <c r="L48" s="1177"/>
      <c r="M48" s="1178"/>
      <c r="N48" s="1178"/>
      <c r="O48" s="1178"/>
      <c r="P48" s="1178"/>
      <c r="Q48" s="1178"/>
      <c r="R48" s="1178"/>
      <c r="S48" s="1178"/>
      <c r="T48" s="1178"/>
      <c r="U48" s="1178"/>
      <c r="V48" s="1178"/>
      <c r="W48" s="1178"/>
      <c r="X48" s="1178"/>
      <c r="Y48" s="1178"/>
      <c r="Z48" s="1178"/>
      <c r="AA48" s="1178"/>
      <c r="AB48" s="1178"/>
      <c r="AC48" s="1178"/>
      <c r="AD48" s="1178"/>
      <c r="AE48" s="1178"/>
      <c r="AF48" s="1178"/>
      <c r="AG48" s="1178"/>
      <c r="AH48" s="1178"/>
      <c r="AI48" s="1178"/>
      <c r="AJ48" s="1178"/>
      <c r="AK48" s="1178"/>
      <c r="AL48" s="1178"/>
      <c r="AM48" s="1178"/>
      <c r="AN48" s="1178"/>
      <c r="AO48" s="1178"/>
      <c r="AP48" s="1178"/>
      <c r="AQ48" s="1178"/>
      <c r="AR48" s="1178"/>
      <c r="AS48" s="1178"/>
      <c r="AT48" s="1178"/>
      <c r="AU48" s="1178"/>
      <c r="AV48" s="1178"/>
      <c r="AW48" s="1178"/>
      <c r="AX48" s="1178"/>
      <c r="AY48" s="1178"/>
      <c r="AZ48" s="1178"/>
      <c r="BA48" s="1178"/>
      <c r="BB48" s="1178"/>
      <c r="BC48" s="1178"/>
      <c r="BD48" s="1178"/>
      <c r="BE48" s="1178"/>
      <c r="BF48" s="1178"/>
      <c r="BG48" s="1178"/>
      <c r="BH48" s="1178"/>
      <c r="BI48" s="1178"/>
      <c r="BJ48" s="1179"/>
      <c r="BK48" s="1183"/>
      <c r="BL48" s="1184"/>
      <c r="BM48" s="1184"/>
      <c r="BN48" s="1184"/>
      <c r="BO48" s="1184"/>
      <c r="BP48" s="1184"/>
      <c r="BQ48" s="1184"/>
      <c r="BR48" s="1185"/>
      <c r="BS48" s="1002"/>
      <c r="BT48" s="1002"/>
      <c r="BU48" s="1002"/>
      <c r="BV48" s="1002"/>
      <c r="BW48" s="1002"/>
      <c r="BX48" s="1002"/>
      <c r="BY48" s="1003"/>
      <c r="BZ48" s="920"/>
      <c r="CA48" s="921"/>
      <c r="CB48" s="921"/>
      <c r="CC48" s="921"/>
      <c r="CD48" s="921"/>
      <c r="CE48" s="921"/>
      <c r="CF48" s="921"/>
      <c r="CG48" s="921"/>
      <c r="CH48" s="921"/>
      <c r="CI48" s="921"/>
      <c r="CJ48" s="921"/>
      <c r="CK48" s="921"/>
      <c r="CL48" s="921"/>
      <c r="CM48" s="921"/>
      <c r="CN48" s="921"/>
      <c r="CO48" s="921"/>
      <c r="CP48" s="921"/>
      <c r="CQ48" s="921"/>
      <c r="CR48" s="1205"/>
    </row>
    <row r="49" spans="4:96" ht="19.5" customHeight="1">
      <c r="D49" s="762"/>
      <c r="E49" s="763"/>
      <c r="F49" s="763"/>
      <c r="G49" s="763"/>
      <c r="H49" s="763"/>
      <c r="I49" s="763"/>
      <c r="J49" s="763"/>
      <c r="K49" s="764"/>
      <c r="L49" s="1206"/>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7"/>
      <c r="AQ49" s="1207"/>
      <c r="AR49" s="1207"/>
      <c r="AS49" s="1207"/>
      <c r="AT49" s="1207"/>
      <c r="AU49" s="1207"/>
      <c r="AV49" s="1207"/>
      <c r="AW49" s="1207"/>
      <c r="AX49" s="1207"/>
      <c r="AY49" s="1207"/>
      <c r="AZ49" s="1207"/>
      <c r="BA49" s="1207"/>
      <c r="BB49" s="1207"/>
      <c r="BC49" s="1207"/>
      <c r="BD49" s="1207"/>
      <c r="BE49" s="1207"/>
      <c r="BF49" s="1207"/>
      <c r="BG49" s="1207"/>
      <c r="BH49" s="1207"/>
      <c r="BI49" s="1207"/>
      <c r="BJ49" s="1207"/>
      <c r="BK49" s="1208">
        <v>2</v>
      </c>
      <c r="BL49" s="1209"/>
      <c r="BM49" s="1209"/>
      <c r="BN49" s="1209"/>
      <c r="BO49" s="1209"/>
      <c r="BP49" s="1209"/>
      <c r="BQ49" s="1209"/>
      <c r="BR49" s="1210"/>
      <c r="BS49" s="1002"/>
      <c r="BT49" s="1002"/>
      <c r="BU49" s="1002"/>
      <c r="BV49" s="1002"/>
      <c r="BW49" s="1002"/>
      <c r="BX49" s="1002"/>
      <c r="BY49" s="1003"/>
      <c r="BZ49" s="1214" t="str">
        <f>IF((作業２!G29)="","",LEFT(作業２!G29,1))</f>
        <v/>
      </c>
      <c r="CA49" s="1215"/>
      <c r="CB49" s="1215"/>
      <c r="CC49" s="1215"/>
      <c r="CD49" s="1218" t="str">
        <f>IF(作業２!G30="","",作業２!G30)</f>
        <v/>
      </c>
      <c r="CE49" s="1218"/>
      <c r="CF49" s="1218"/>
      <c r="CG49" s="1218"/>
      <c r="CH49" s="1218"/>
      <c r="CI49" s="1218" t="str">
        <f>IF(作業２!G31="","",作業２!G31)</f>
        <v/>
      </c>
      <c r="CJ49" s="1218"/>
      <c r="CK49" s="1218"/>
      <c r="CL49" s="1218"/>
      <c r="CM49" s="1218"/>
      <c r="CN49" s="1392" t="str">
        <f>IF(作業２!G32="","",作業２!G32)</f>
        <v/>
      </c>
      <c r="CO49" s="1392"/>
      <c r="CP49" s="1392"/>
      <c r="CQ49" s="1392"/>
      <c r="CR49" s="1393"/>
    </row>
    <row r="50" spans="4:96" ht="6.75" customHeight="1">
      <c r="D50" s="762"/>
      <c r="E50" s="763"/>
      <c r="F50" s="763"/>
      <c r="G50" s="763"/>
      <c r="H50" s="763"/>
      <c r="I50" s="763"/>
      <c r="J50" s="763"/>
      <c r="K50" s="764"/>
      <c r="L50" s="1206"/>
      <c r="M50" s="1207"/>
      <c r="N50" s="1207"/>
      <c r="O50" s="1207"/>
      <c r="P50" s="1207"/>
      <c r="Q50" s="1207"/>
      <c r="R50" s="1207"/>
      <c r="S50" s="1207"/>
      <c r="T50" s="1207"/>
      <c r="U50" s="1207"/>
      <c r="V50" s="1207"/>
      <c r="W50" s="1207"/>
      <c r="X50" s="1207"/>
      <c r="Y50" s="1207"/>
      <c r="Z50" s="1207"/>
      <c r="AA50" s="1207"/>
      <c r="AB50" s="1207"/>
      <c r="AC50" s="1207"/>
      <c r="AD50" s="1207"/>
      <c r="AE50" s="1207"/>
      <c r="AF50" s="1207"/>
      <c r="AG50" s="1207"/>
      <c r="AH50" s="1207"/>
      <c r="AI50" s="1207"/>
      <c r="AJ50" s="1207"/>
      <c r="AK50" s="1207"/>
      <c r="AL50" s="1207"/>
      <c r="AM50" s="1207"/>
      <c r="AN50" s="1207"/>
      <c r="AO50" s="1207"/>
      <c r="AP50" s="1207"/>
      <c r="AQ50" s="1207"/>
      <c r="AR50" s="1207"/>
      <c r="AS50" s="1207"/>
      <c r="AT50" s="1207"/>
      <c r="AU50" s="1207"/>
      <c r="AV50" s="1207"/>
      <c r="AW50" s="1207"/>
      <c r="AX50" s="1207"/>
      <c r="AY50" s="1207"/>
      <c r="AZ50" s="1207"/>
      <c r="BA50" s="1207"/>
      <c r="BB50" s="1207"/>
      <c r="BC50" s="1207"/>
      <c r="BD50" s="1207"/>
      <c r="BE50" s="1207"/>
      <c r="BF50" s="1207"/>
      <c r="BG50" s="1207"/>
      <c r="BH50" s="1207"/>
      <c r="BI50" s="1207"/>
      <c r="BJ50" s="1207"/>
      <c r="BK50" s="1208"/>
      <c r="BL50" s="1209"/>
      <c r="BM50" s="1209"/>
      <c r="BN50" s="1209"/>
      <c r="BO50" s="1209"/>
      <c r="BP50" s="1209"/>
      <c r="BQ50" s="1209"/>
      <c r="BR50" s="1210"/>
      <c r="BS50" s="1002"/>
      <c r="BT50" s="1002"/>
      <c r="BU50" s="1002"/>
      <c r="BV50" s="1002"/>
      <c r="BW50" s="1002"/>
      <c r="BX50" s="1002"/>
      <c r="BY50" s="1003"/>
      <c r="BZ50" s="1214"/>
      <c r="CA50" s="1215"/>
      <c r="CB50" s="1215"/>
      <c r="CC50" s="1215"/>
      <c r="CD50" s="1218"/>
      <c r="CE50" s="1218"/>
      <c r="CF50" s="1218"/>
      <c r="CG50" s="1218"/>
      <c r="CH50" s="1218"/>
      <c r="CI50" s="1218"/>
      <c r="CJ50" s="1218"/>
      <c r="CK50" s="1218"/>
      <c r="CL50" s="1218"/>
      <c r="CM50" s="1218"/>
      <c r="CN50" s="1392"/>
      <c r="CO50" s="1392"/>
      <c r="CP50" s="1392"/>
      <c r="CQ50" s="1392"/>
      <c r="CR50" s="1393"/>
    </row>
    <row r="51" spans="4:96" ht="6.75" customHeight="1">
      <c r="D51" s="762"/>
      <c r="E51" s="763"/>
      <c r="F51" s="763"/>
      <c r="G51" s="763"/>
      <c r="H51" s="763"/>
      <c r="I51" s="763"/>
      <c r="J51" s="763"/>
      <c r="K51" s="764"/>
      <c r="L51" s="1206"/>
      <c r="M51" s="1207"/>
      <c r="N51" s="1207"/>
      <c r="O51" s="1207"/>
      <c r="P51" s="1207"/>
      <c r="Q51" s="1207"/>
      <c r="R51" s="1207"/>
      <c r="S51" s="1207"/>
      <c r="T51" s="1207"/>
      <c r="U51" s="1207"/>
      <c r="V51" s="1207"/>
      <c r="W51" s="1207"/>
      <c r="X51" s="1207"/>
      <c r="Y51" s="1207"/>
      <c r="Z51" s="1207"/>
      <c r="AA51" s="1207"/>
      <c r="AB51" s="1207"/>
      <c r="AC51" s="1207"/>
      <c r="AD51" s="1207"/>
      <c r="AE51" s="1207"/>
      <c r="AF51" s="1207"/>
      <c r="AG51" s="1207"/>
      <c r="AH51" s="1207"/>
      <c r="AI51" s="1207"/>
      <c r="AJ51" s="1207"/>
      <c r="AK51" s="1207"/>
      <c r="AL51" s="1207"/>
      <c r="AM51" s="1207"/>
      <c r="AN51" s="1207"/>
      <c r="AO51" s="1207"/>
      <c r="AP51" s="1207"/>
      <c r="AQ51" s="1207"/>
      <c r="AR51" s="1207"/>
      <c r="AS51" s="1207"/>
      <c r="AT51" s="1207"/>
      <c r="AU51" s="1207"/>
      <c r="AV51" s="1207"/>
      <c r="AW51" s="1207"/>
      <c r="AX51" s="1207"/>
      <c r="AY51" s="1207"/>
      <c r="AZ51" s="1207"/>
      <c r="BA51" s="1207"/>
      <c r="BB51" s="1207"/>
      <c r="BC51" s="1207"/>
      <c r="BD51" s="1207"/>
      <c r="BE51" s="1207"/>
      <c r="BF51" s="1207"/>
      <c r="BG51" s="1207"/>
      <c r="BH51" s="1207"/>
      <c r="BI51" s="1207"/>
      <c r="BJ51" s="1207"/>
      <c r="BK51" s="1208"/>
      <c r="BL51" s="1209"/>
      <c r="BM51" s="1209"/>
      <c r="BN51" s="1209"/>
      <c r="BO51" s="1209"/>
      <c r="BP51" s="1209"/>
      <c r="BQ51" s="1209"/>
      <c r="BR51" s="1210"/>
      <c r="BS51" s="1002"/>
      <c r="BT51" s="1002"/>
      <c r="BU51" s="1002"/>
      <c r="BV51" s="1002"/>
      <c r="BW51" s="1002"/>
      <c r="BX51" s="1002"/>
      <c r="BY51" s="1003"/>
      <c r="BZ51" s="1214"/>
      <c r="CA51" s="1215"/>
      <c r="CB51" s="1215"/>
      <c r="CC51" s="1215"/>
      <c r="CD51" s="1218"/>
      <c r="CE51" s="1218"/>
      <c r="CF51" s="1218"/>
      <c r="CG51" s="1218"/>
      <c r="CH51" s="1218"/>
      <c r="CI51" s="1218"/>
      <c r="CJ51" s="1218"/>
      <c r="CK51" s="1218"/>
      <c r="CL51" s="1218"/>
      <c r="CM51" s="1218"/>
      <c r="CN51" s="1392"/>
      <c r="CO51" s="1392"/>
      <c r="CP51" s="1392"/>
      <c r="CQ51" s="1392"/>
      <c r="CR51" s="1393"/>
    </row>
    <row r="52" spans="4:96" ht="6.75" customHeight="1">
      <c r="D52" s="762"/>
      <c r="E52" s="763"/>
      <c r="F52" s="763"/>
      <c r="G52" s="763"/>
      <c r="H52" s="763"/>
      <c r="I52" s="763"/>
      <c r="J52" s="763"/>
      <c r="K52" s="764"/>
      <c r="L52" s="1206"/>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07"/>
      <c r="AL52" s="1207"/>
      <c r="AM52" s="1207"/>
      <c r="AN52" s="1207"/>
      <c r="AO52" s="1207"/>
      <c r="AP52" s="1207"/>
      <c r="AQ52" s="1207"/>
      <c r="AR52" s="1207"/>
      <c r="AS52" s="1207"/>
      <c r="AT52" s="1207"/>
      <c r="AU52" s="1207"/>
      <c r="AV52" s="1207"/>
      <c r="AW52" s="1207"/>
      <c r="AX52" s="1207"/>
      <c r="AY52" s="1207"/>
      <c r="AZ52" s="1207"/>
      <c r="BA52" s="1207"/>
      <c r="BB52" s="1207"/>
      <c r="BC52" s="1207"/>
      <c r="BD52" s="1207"/>
      <c r="BE52" s="1207"/>
      <c r="BF52" s="1207"/>
      <c r="BG52" s="1207"/>
      <c r="BH52" s="1207"/>
      <c r="BI52" s="1207"/>
      <c r="BJ52" s="1207"/>
      <c r="BK52" s="1211"/>
      <c r="BL52" s="1212"/>
      <c r="BM52" s="1212"/>
      <c r="BN52" s="1212"/>
      <c r="BO52" s="1212"/>
      <c r="BP52" s="1212"/>
      <c r="BQ52" s="1212"/>
      <c r="BR52" s="1213"/>
      <c r="BS52" s="1002"/>
      <c r="BT52" s="1002"/>
      <c r="BU52" s="1002"/>
      <c r="BV52" s="1002"/>
      <c r="BW52" s="1002"/>
      <c r="BX52" s="1002"/>
      <c r="BY52" s="1003"/>
      <c r="BZ52" s="1216"/>
      <c r="CA52" s="1217"/>
      <c r="CB52" s="1217"/>
      <c r="CC52" s="1217"/>
      <c r="CD52" s="1219"/>
      <c r="CE52" s="1219"/>
      <c r="CF52" s="1219"/>
      <c r="CG52" s="1219"/>
      <c r="CH52" s="1219"/>
      <c r="CI52" s="1219"/>
      <c r="CJ52" s="1219"/>
      <c r="CK52" s="1219"/>
      <c r="CL52" s="1219"/>
      <c r="CM52" s="1219"/>
      <c r="CN52" s="1394"/>
      <c r="CO52" s="1394"/>
      <c r="CP52" s="1394"/>
      <c r="CQ52" s="1394"/>
      <c r="CR52" s="1395"/>
    </row>
    <row r="53" spans="4:96" ht="18.75" customHeight="1">
      <c r="D53" s="762"/>
      <c r="E53" s="763"/>
      <c r="F53" s="763"/>
      <c r="G53" s="763"/>
      <c r="H53" s="763"/>
      <c r="I53" s="763"/>
      <c r="J53" s="763"/>
      <c r="K53" s="764"/>
      <c r="L53" s="1206"/>
      <c r="M53" s="1207"/>
      <c r="N53" s="1207"/>
      <c r="O53" s="1207"/>
      <c r="P53" s="1207"/>
      <c r="Q53" s="1207"/>
      <c r="R53" s="1207"/>
      <c r="S53" s="1207"/>
      <c r="T53" s="1207"/>
      <c r="U53" s="1207"/>
      <c r="V53" s="1207"/>
      <c r="W53" s="1207"/>
      <c r="X53" s="1207"/>
      <c r="Y53" s="1207"/>
      <c r="Z53" s="1207"/>
      <c r="AA53" s="1207"/>
      <c r="AB53" s="1207"/>
      <c r="AC53" s="1207"/>
      <c r="AD53" s="1207"/>
      <c r="AE53" s="1207"/>
      <c r="AF53" s="1207"/>
      <c r="AG53" s="1207"/>
      <c r="AH53" s="1207"/>
      <c r="AI53" s="1207"/>
      <c r="AJ53" s="1207"/>
      <c r="AK53" s="1207"/>
      <c r="AL53" s="1207"/>
      <c r="AM53" s="1207"/>
      <c r="AN53" s="1207"/>
      <c r="AO53" s="1207"/>
      <c r="AP53" s="1207"/>
      <c r="AQ53" s="1207"/>
      <c r="AR53" s="1207"/>
      <c r="AS53" s="1207"/>
      <c r="AT53" s="1207"/>
      <c r="AU53" s="1207"/>
      <c r="AV53" s="1207"/>
      <c r="AW53" s="1207"/>
      <c r="AX53" s="1207"/>
      <c r="AY53" s="1207"/>
      <c r="AZ53" s="1207"/>
      <c r="BA53" s="1207"/>
      <c r="BB53" s="1207"/>
      <c r="BC53" s="1207"/>
      <c r="BD53" s="1207"/>
      <c r="BE53" s="1207"/>
      <c r="BF53" s="1207"/>
      <c r="BG53" s="1207"/>
      <c r="BH53" s="1207"/>
      <c r="BI53" s="1207"/>
      <c r="BJ53" s="1207"/>
      <c r="BK53" s="1396" t="s">
        <v>471</v>
      </c>
      <c r="BL53" s="1397"/>
      <c r="BM53" s="1397"/>
      <c r="BN53" s="1397"/>
      <c r="BO53" s="1397"/>
      <c r="BP53" s="1397"/>
      <c r="BQ53" s="1397"/>
      <c r="BR53" s="1398"/>
      <c r="BS53" s="1002"/>
      <c r="BT53" s="1002"/>
      <c r="BU53" s="1002"/>
      <c r="BV53" s="1002"/>
      <c r="BW53" s="1002"/>
      <c r="BX53" s="1002"/>
      <c r="BY53" s="1003"/>
      <c r="BZ53" s="1188" t="str">
        <f>CONCATENATE(作業２!D72,"　",作業２!D73,"　",作業２!D74,"　",作業２!D75,"　",作業２!D76,"　",作業２!D77,"　",作業２!D78)</f>
        <v>1.明治　2.大正　3.昭和　4.平成　5.令和　　</v>
      </c>
      <c r="CA53" s="1189"/>
      <c r="CB53" s="1189"/>
      <c r="CC53" s="1189"/>
      <c r="CD53" s="1189"/>
      <c r="CE53" s="1189"/>
      <c r="CF53" s="1189"/>
      <c r="CG53" s="1189"/>
      <c r="CH53" s="1189"/>
      <c r="CI53" s="1189"/>
      <c r="CJ53" s="1189"/>
      <c r="CK53" s="1189"/>
      <c r="CL53" s="1189"/>
      <c r="CM53" s="1189"/>
      <c r="CN53" s="1189"/>
      <c r="CO53" s="1189"/>
      <c r="CP53" s="1189"/>
      <c r="CQ53" s="1189"/>
      <c r="CR53" s="1190"/>
    </row>
    <row r="54" spans="4:96" ht="12" customHeight="1">
      <c r="D54" s="762"/>
      <c r="E54" s="763"/>
      <c r="F54" s="763"/>
      <c r="G54" s="763"/>
      <c r="H54" s="763"/>
      <c r="I54" s="763"/>
      <c r="J54" s="763"/>
      <c r="K54" s="764"/>
      <c r="L54" s="1206"/>
      <c r="M54" s="1207"/>
      <c r="N54" s="1207"/>
      <c r="O54" s="1207"/>
      <c r="P54" s="1207"/>
      <c r="Q54" s="1207"/>
      <c r="R54" s="1207"/>
      <c r="S54" s="1207"/>
      <c r="T54" s="1207"/>
      <c r="U54" s="1207"/>
      <c r="V54" s="1207"/>
      <c r="W54" s="1207"/>
      <c r="X54" s="1207"/>
      <c r="Y54" s="1207"/>
      <c r="Z54" s="1207"/>
      <c r="AA54" s="1207"/>
      <c r="AB54" s="1207"/>
      <c r="AC54" s="1207"/>
      <c r="AD54" s="1207"/>
      <c r="AE54" s="1207"/>
      <c r="AF54" s="1207"/>
      <c r="AG54" s="1207"/>
      <c r="AH54" s="1207"/>
      <c r="AI54" s="1207"/>
      <c r="AJ54" s="1207"/>
      <c r="AK54" s="1207"/>
      <c r="AL54" s="1207"/>
      <c r="AM54" s="1207"/>
      <c r="AN54" s="1207"/>
      <c r="AO54" s="1207"/>
      <c r="AP54" s="1207"/>
      <c r="AQ54" s="1207"/>
      <c r="AR54" s="1207"/>
      <c r="AS54" s="1207"/>
      <c r="AT54" s="1207"/>
      <c r="AU54" s="1207"/>
      <c r="AV54" s="1207"/>
      <c r="AW54" s="1207"/>
      <c r="AX54" s="1207"/>
      <c r="AY54" s="1207"/>
      <c r="AZ54" s="1207"/>
      <c r="BA54" s="1207"/>
      <c r="BB54" s="1207"/>
      <c r="BC54" s="1207"/>
      <c r="BD54" s="1207"/>
      <c r="BE54" s="1207"/>
      <c r="BF54" s="1207"/>
      <c r="BG54" s="1207"/>
      <c r="BH54" s="1207"/>
      <c r="BI54" s="1207"/>
      <c r="BJ54" s="1207"/>
      <c r="BK54" s="1399"/>
      <c r="BL54" s="1400"/>
      <c r="BM54" s="1400"/>
      <c r="BN54" s="1400"/>
      <c r="BO54" s="1400"/>
      <c r="BP54" s="1400"/>
      <c r="BQ54" s="1400"/>
      <c r="BR54" s="1401"/>
      <c r="BS54" s="1005"/>
      <c r="BT54" s="1005"/>
      <c r="BU54" s="1005"/>
      <c r="BV54" s="1005"/>
      <c r="BW54" s="1005"/>
      <c r="BX54" s="1005"/>
      <c r="BY54" s="1006"/>
      <c r="BZ54" s="1191"/>
      <c r="CA54" s="1192"/>
      <c r="CB54" s="1192"/>
      <c r="CC54" s="1192"/>
      <c r="CD54" s="1192"/>
      <c r="CE54" s="1192"/>
      <c r="CF54" s="1192"/>
      <c r="CG54" s="1192"/>
      <c r="CH54" s="1192"/>
      <c r="CI54" s="1192"/>
      <c r="CJ54" s="1192"/>
      <c r="CK54" s="1192"/>
      <c r="CL54" s="1192"/>
      <c r="CM54" s="1192"/>
      <c r="CN54" s="1192"/>
      <c r="CO54" s="1192"/>
      <c r="CP54" s="1192"/>
      <c r="CQ54" s="1192"/>
      <c r="CR54" s="1193"/>
    </row>
    <row r="55" spans="4:96" ht="9.75" customHeight="1">
      <c r="D55" s="756" t="s">
        <v>27</v>
      </c>
      <c r="E55" s="1186"/>
      <c r="F55" s="1186"/>
      <c r="G55" s="1186"/>
      <c r="H55" s="1186"/>
      <c r="I55" s="1186"/>
      <c r="J55" s="1186"/>
      <c r="K55" s="1187"/>
      <c r="L55" s="1154" t="s">
        <v>14</v>
      </c>
      <c r="M55" s="1154"/>
      <c r="N55" s="1154"/>
      <c r="O55" s="1154"/>
      <c r="P55" s="1154"/>
      <c r="Q55" s="1154"/>
      <c r="R55" s="1154"/>
      <c r="S55" s="1154"/>
      <c r="T55" s="1154"/>
      <c r="U55" s="1155"/>
      <c r="V55" s="757" t="s">
        <v>15</v>
      </c>
      <c r="W55" s="757"/>
      <c r="X55" s="757"/>
      <c r="Y55" s="757"/>
      <c r="Z55" s="757"/>
      <c r="AA55" s="757"/>
      <c r="AB55" s="757"/>
      <c r="AC55" s="757"/>
      <c r="AD55" s="757"/>
      <c r="AE55" s="758"/>
      <c r="AF55" s="1158" t="s">
        <v>16</v>
      </c>
      <c r="AG55" s="757"/>
      <c r="AH55" s="757"/>
      <c r="AI55" s="757"/>
      <c r="AJ55" s="757"/>
      <c r="AK55" s="757"/>
      <c r="AL55" s="757"/>
      <c r="AM55" s="757"/>
      <c r="AN55" s="757"/>
      <c r="AO55" s="1159" t="s">
        <v>17</v>
      </c>
      <c r="AP55" s="1154"/>
      <c r="AQ55" s="1154"/>
      <c r="AR55" s="1154"/>
      <c r="AS55" s="1154"/>
      <c r="AT55" s="1154"/>
      <c r="AU55" s="1154"/>
      <c r="AV55" s="1154"/>
      <c r="AW55" s="1154"/>
      <c r="AX55" s="1155"/>
      <c r="AY55" s="757" t="s">
        <v>18</v>
      </c>
      <c r="AZ55" s="757"/>
      <c r="BA55" s="757"/>
      <c r="BB55" s="757"/>
      <c r="BC55" s="757"/>
      <c r="BD55" s="757"/>
      <c r="BE55" s="757"/>
      <c r="BF55" s="757"/>
      <c r="BG55" s="757"/>
      <c r="BH55" s="757"/>
      <c r="BI55" s="1159" t="s">
        <v>26</v>
      </c>
      <c r="BJ55" s="1154"/>
      <c r="BK55" s="1154"/>
      <c r="BL55" s="1154"/>
      <c r="BM55" s="1154"/>
      <c r="BN55" s="1154"/>
      <c r="BO55" s="1154"/>
      <c r="BP55" s="1154"/>
      <c r="BQ55" s="1154"/>
      <c r="BR55" s="1155"/>
      <c r="BS55" s="1186" t="s">
        <v>461</v>
      </c>
      <c r="BT55" s="757"/>
      <c r="BU55" s="757"/>
      <c r="BV55" s="757"/>
      <c r="BW55" s="757"/>
      <c r="BX55" s="757"/>
      <c r="BY55" s="758"/>
      <c r="BZ55" s="1194"/>
      <c r="CA55" s="1195"/>
      <c r="CB55" s="1195"/>
      <c r="CC55" s="1195"/>
      <c r="CD55" s="1195"/>
      <c r="CE55" s="1195"/>
      <c r="CF55" s="1195"/>
      <c r="CG55" s="1200" t="s">
        <v>24</v>
      </c>
      <c r="CH55" s="1200"/>
      <c r="CI55" s="1200"/>
      <c r="CJ55" s="1195"/>
      <c r="CK55" s="1195"/>
      <c r="CL55" s="1195"/>
      <c r="CM55" s="1195"/>
      <c r="CN55" s="1195"/>
      <c r="CO55" s="1195"/>
      <c r="CP55" s="1195"/>
      <c r="CQ55" s="1195"/>
      <c r="CR55" s="1202"/>
    </row>
    <row r="56" spans="4:96" ht="9.75" customHeight="1">
      <c r="D56" s="916"/>
      <c r="E56" s="1002"/>
      <c r="F56" s="1002"/>
      <c r="G56" s="1002"/>
      <c r="H56" s="1002"/>
      <c r="I56" s="1002"/>
      <c r="J56" s="1002"/>
      <c r="K56" s="1003"/>
      <c r="L56" s="1156"/>
      <c r="M56" s="1156"/>
      <c r="N56" s="1156"/>
      <c r="O56" s="1156"/>
      <c r="P56" s="1156"/>
      <c r="Q56" s="1156"/>
      <c r="R56" s="1156"/>
      <c r="S56" s="1156"/>
      <c r="T56" s="1156"/>
      <c r="U56" s="1157"/>
      <c r="V56" s="1033"/>
      <c r="W56" s="1033"/>
      <c r="X56" s="1033"/>
      <c r="Y56" s="1033"/>
      <c r="Z56" s="1033"/>
      <c r="AA56" s="1033"/>
      <c r="AB56" s="1033"/>
      <c r="AC56" s="1033"/>
      <c r="AD56" s="1033"/>
      <c r="AE56" s="1034"/>
      <c r="AF56" s="1032"/>
      <c r="AG56" s="1033"/>
      <c r="AH56" s="1033"/>
      <c r="AI56" s="1033"/>
      <c r="AJ56" s="1033"/>
      <c r="AK56" s="1033"/>
      <c r="AL56" s="1033"/>
      <c r="AM56" s="1033"/>
      <c r="AN56" s="1033"/>
      <c r="AO56" s="1160"/>
      <c r="AP56" s="1156"/>
      <c r="AQ56" s="1156"/>
      <c r="AR56" s="1156"/>
      <c r="AS56" s="1156"/>
      <c r="AT56" s="1156"/>
      <c r="AU56" s="1156"/>
      <c r="AV56" s="1156"/>
      <c r="AW56" s="1156"/>
      <c r="AX56" s="1157"/>
      <c r="AY56" s="1033"/>
      <c r="AZ56" s="1033"/>
      <c r="BA56" s="1033"/>
      <c r="BB56" s="1033"/>
      <c r="BC56" s="1033"/>
      <c r="BD56" s="1033"/>
      <c r="BE56" s="1033"/>
      <c r="BF56" s="1033"/>
      <c r="BG56" s="1033"/>
      <c r="BH56" s="1033"/>
      <c r="BI56" s="1160"/>
      <c r="BJ56" s="1156"/>
      <c r="BK56" s="1156"/>
      <c r="BL56" s="1156"/>
      <c r="BM56" s="1156"/>
      <c r="BN56" s="1156"/>
      <c r="BO56" s="1156"/>
      <c r="BP56" s="1156"/>
      <c r="BQ56" s="1156"/>
      <c r="BR56" s="1157"/>
      <c r="BS56" s="763"/>
      <c r="BT56" s="763"/>
      <c r="BU56" s="763"/>
      <c r="BV56" s="763"/>
      <c r="BW56" s="763"/>
      <c r="BX56" s="763"/>
      <c r="BY56" s="764"/>
      <c r="BZ56" s="1196"/>
      <c r="CA56" s="1197"/>
      <c r="CB56" s="1197"/>
      <c r="CC56" s="1197"/>
      <c r="CD56" s="1197"/>
      <c r="CE56" s="1197"/>
      <c r="CF56" s="1197"/>
      <c r="CG56" s="1036"/>
      <c r="CH56" s="1036"/>
      <c r="CI56" s="1036"/>
      <c r="CJ56" s="1197"/>
      <c r="CK56" s="1197"/>
      <c r="CL56" s="1197"/>
      <c r="CM56" s="1197"/>
      <c r="CN56" s="1197"/>
      <c r="CO56" s="1197"/>
      <c r="CP56" s="1197"/>
      <c r="CQ56" s="1197"/>
      <c r="CR56" s="1203"/>
    </row>
    <row r="57" spans="4:96" ht="9.75" customHeight="1">
      <c r="D57" s="916"/>
      <c r="E57" s="1002"/>
      <c r="F57" s="1002"/>
      <c r="G57" s="1002"/>
      <c r="H57" s="1002"/>
      <c r="I57" s="1002"/>
      <c r="J57" s="1002"/>
      <c r="K57" s="1003"/>
      <c r="L57" s="1391" t="str">
        <f>IF(作業２!G55=1,"",IF(作業２!G23="","",IF(作業２!G23=0,"0",作業２!G23)))</f>
        <v/>
      </c>
      <c r="M57" s="1149"/>
      <c r="N57" s="1149"/>
      <c r="O57" s="1149"/>
      <c r="P57" s="1149"/>
      <c r="Q57" s="1149"/>
      <c r="R57" s="1149"/>
      <c r="S57" s="1149"/>
      <c r="T57" s="1161" t="s">
        <v>45</v>
      </c>
      <c r="U57" s="1165"/>
      <c r="V57" s="1391" t="str">
        <f>IF(作業２!G55=1,"",IF(作業２!G24="","",IF(作業２!G24=0,"0",作業２!G24)))</f>
        <v/>
      </c>
      <c r="W57" s="1149"/>
      <c r="X57" s="1149"/>
      <c r="Y57" s="1149"/>
      <c r="Z57" s="1149"/>
      <c r="AA57" s="1149"/>
      <c r="AB57" s="1149"/>
      <c r="AC57" s="1149"/>
      <c r="AD57" s="1161" t="s">
        <v>45</v>
      </c>
      <c r="AE57" s="1165"/>
      <c r="AF57" s="1148" t="str">
        <f>IF(作業２!G55=1,"",IF(作業２!G25="","",IF(作業２!G25=0,"0",作業２!G25)))</f>
        <v/>
      </c>
      <c r="AG57" s="1149"/>
      <c r="AH57" s="1149"/>
      <c r="AI57" s="1149"/>
      <c r="AJ57" s="1149"/>
      <c r="AK57" s="1149"/>
      <c r="AL57" s="1149"/>
      <c r="AM57" s="1161" t="s">
        <v>45</v>
      </c>
      <c r="AN57" s="1162"/>
      <c r="AO57" s="1148" t="str">
        <f>IF(作業２!G55=1,"",IF(作業２!G26="","",IF(作業２!G26=0,"0",作業２!G26)))</f>
        <v/>
      </c>
      <c r="AP57" s="1149"/>
      <c r="AQ57" s="1149"/>
      <c r="AR57" s="1149"/>
      <c r="AS57" s="1149"/>
      <c r="AT57" s="1149"/>
      <c r="AU57" s="1149"/>
      <c r="AV57" s="1149"/>
      <c r="AW57" s="1161" t="s">
        <v>45</v>
      </c>
      <c r="AX57" s="1165"/>
      <c r="AY57" s="1497" t="str">
        <f>IF(作業２!G55=1,"",IF(作業２!G53=1,IF(作業２!G27="","",IF(作業２!G27=0,"0",作業２!G27)),""))</f>
        <v/>
      </c>
      <c r="AZ57" s="1497"/>
      <c r="BA57" s="1497"/>
      <c r="BB57" s="1497"/>
      <c r="BC57" s="1497"/>
      <c r="BD57" s="1497"/>
      <c r="BE57" s="1171" t="s">
        <v>60</v>
      </c>
      <c r="BF57" s="1171"/>
      <c r="BG57" s="1171"/>
      <c r="BH57" s="1171"/>
      <c r="BI57" s="1148" t="str">
        <f>IF(作業２!G55=1,"",IF(作業２!G28="","",IF(作業２!G28=0,"0",作業２!G28)))</f>
        <v/>
      </c>
      <c r="BJ57" s="1149"/>
      <c r="BK57" s="1149"/>
      <c r="BL57" s="1149"/>
      <c r="BM57" s="1149"/>
      <c r="BN57" s="1149"/>
      <c r="BO57" s="1149"/>
      <c r="BP57" s="1149"/>
      <c r="BQ57" s="1161" t="s">
        <v>45</v>
      </c>
      <c r="BR57" s="1165"/>
      <c r="BS57" s="763"/>
      <c r="BT57" s="763"/>
      <c r="BU57" s="763"/>
      <c r="BV57" s="763"/>
      <c r="BW57" s="763"/>
      <c r="BX57" s="763"/>
      <c r="BY57" s="764"/>
      <c r="BZ57" s="1196"/>
      <c r="CA57" s="1197"/>
      <c r="CB57" s="1197"/>
      <c r="CC57" s="1197"/>
      <c r="CD57" s="1197"/>
      <c r="CE57" s="1197"/>
      <c r="CF57" s="1197"/>
      <c r="CG57" s="1036"/>
      <c r="CH57" s="1036"/>
      <c r="CI57" s="1036"/>
      <c r="CJ57" s="1197"/>
      <c r="CK57" s="1197"/>
      <c r="CL57" s="1197"/>
      <c r="CM57" s="1197"/>
      <c r="CN57" s="1197"/>
      <c r="CO57" s="1197"/>
      <c r="CP57" s="1197"/>
      <c r="CQ57" s="1197"/>
      <c r="CR57" s="1203"/>
    </row>
    <row r="58" spans="4:96" ht="9.75" customHeight="1">
      <c r="D58" s="916"/>
      <c r="E58" s="1002"/>
      <c r="F58" s="1002"/>
      <c r="G58" s="1002"/>
      <c r="H58" s="1002"/>
      <c r="I58" s="1002"/>
      <c r="J58" s="1002"/>
      <c r="K58" s="1003"/>
      <c r="L58" s="1151"/>
      <c r="M58" s="1151"/>
      <c r="N58" s="1151"/>
      <c r="O58" s="1151"/>
      <c r="P58" s="1151"/>
      <c r="Q58" s="1151"/>
      <c r="R58" s="1151"/>
      <c r="S58" s="1151"/>
      <c r="T58" s="1163"/>
      <c r="U58" s="1166"/>
      <c r="V58" s="1151"/>
      <c r="W58" s="1151"/>
      <c r="X58" s="1151"/>
      <c r="Y58" s="1151"/>
      <c r="Z58" s="1151"/>
      <c r="AA58" s="1151"/>
      <c r="AB58" s="1151"/>
      <c r="AC58" s="1151"/>
      <c r="AD58" s="1163"/>
      <c r="AE58" s="1166"/>
      <c r="AF58" s="1150"/>
      <c r="AG58" s="1151"/>
      <c r="AH58" s="1151"/>
      <c r="AI58" s="1151"/>
      <c r="AJ58" s="1151"/>
      <c r="AK58" s="1151"/>
      <c r="AL58" s="1151"/>
      <c r="AM58" s="1163"/>
      <c r="AN58" s="1163"/>
      <c r="AO58" s="1150"/>
      <c r="AP58" s="1151"/>
      <c r="AQ58" s="1151"/>
      <c r="AR58" s="1151"/>
      <c r="AS58" s="1151"/>
      <c r="AT58" s="1151"/>
      <c r="AU58" s="1151"/>
      <c r="AV58" s="1151"/>
      <c r="AW58" s="1163"/>
      <c r="AX58" s="1166"/>
      <c r="AY58" s="1498"/>
      <c r="AZ58" s="1498"/>
      <c r="BA58" s="1498"/>
      <c r="BB58" s="1498"/>
      <c r="BC58" s="1498"/>
      <c r="BD58" s="1498"/>
      <c r="BE58" s="1172"/>
      <c r="BF58" s="1172"/>
      <c r="BG58" s="1172"/>
      <c r="BH58" s="1172"/>
      <c r="BI58" s="1150"/>
      <c r="BJ58" s="1151"/>
      <c r="BK58" s="1151"/>
      <c r="BL58" s="1151"/>
      <c r="BM58" s="1151"/>
      <c r="BN58" s="1151"/>
      <c r="BO58" s="1151"/>
      <c r="BP58" s="1151"/>
      <c r="BQ58" s="1163"/>
      <c r="BR58" s="1166"/>
      <c r="BS58" s="763"/>
      <c r="BT58" s="763"/>
      <c r="BU58" s="763"/>
      <c r="BV58" s="763"/>
      <c r="BW58" s="763"/>
      <c r="BX58" s="763"/>
      <c r="BY58" s="764"/>
      <c r="BZ58" s="1196"/>
      <c r="CA58" s="1197"/>
      <c r="CB58" s="1197"/>
      <c r="CC58" s="1197"/>
      <c r="CD58" s="1197"/>
      <c r="CE58" s="1197"/>
      <c r="CF58" s="1197"/>
      <c r="CG58" s="1036"/>
      <c r="CH58" s="1036"/>
      <c r="CI58" s="1036"/>
      <c r="CJ58" s="1197"/>
      <c r="CK58" s="1197"/>
      <c r="CL58" s="1197"/>
      <c r="CM58" s="1197"/>
      <c r="CN58" s="1197"/>
      <c r="CO58" s="1197"/>
      <c r="CP58" s="1197"/>
      <c r="CQ58" s="1197"/>
      <c r="CR58" s="1203"/>
    </row>
    <row r="59" spans="4:96" ht="9.75" customHeight="1">
      <c r="D59" s="916"/>
      <c r="E59" s="1002"/>
      <c r="F59" s="1002"/>
      <c r="G59" s="1002"/>
      <c r="H59" s="1002"/>
      <c r="I59" s="1002"/>
      <c r="J59" s="1002"/>
      <c r="K59" s="1003"/>
      <c r="L59" s="1151"/>
      <c r="M59" s="1151"/>
      <c r="N59" s="1151"/>
      <c r="O59" s="1151"/>
      <c r="P59" s="1151"/>
      <c r="Q59" s="1151"/>
      <c r="R59" s="1151"/>
      <c r="S59" s="1151"/>
      <c r="T59" s="1163"/>
      <c r="U59" s="1166"/>
      <c r="V59" s="1151"/>
      <c r="W59" s="1151"/>
      <c r="X59" s="1151"/>
      <c r="Y59" s="1151"/>
      <c r="Z59" s="1151"/>
      <c r="AA59" s="1151"/>
      <c r="AB59" s="1151"/>
      <c r="AC59" s="1151"/>
      <c r="AD59" s="1163"/>
      <c r="AE59" s="1166"/>
      <c r="AF59" s="1150"/>
      <c r="AG59" s="1151"/>
      <c r="AH59" s="1151"/>
      <c r="AI59" s="1151"/>
      <c r="AJ59" s="1151"/>
      <c r="AK59" s="1151"/>
      <c r="AL59" s="1151"/>
      <c r="AM59" s="1163"/>
      <c r="AN59" s="1163"/>
      <c r="AO59" s="1150"/>
      <c r="AP59" s="1151"/>
      <c r="AQ59" s="1151"/>
      <c r="AR59" s="1151"/>
      <c r="AS59" s="1151"/>
      <c r="AT59" s="1151"/>
      <c r="AU59" s="1151"/>
      <c r="AV59" s="1151"/>
      <c r="AW59" s="1163"/>
      <c r="AX59" s="1166"/>
      <c r="AY59" s="1498"/>
      <c r="AZ59" s="1498"/>
      <c r="BA59" s="1498"/>
      <c r="BB59" s="1498"/>
      <c r="BC59" s="1498"/>
      <c r="BD59" s="1498"/>
      <c r="BE59" s="1172"/>
      <c r="BF59" s="1172"/>
      <c r="BG59" s="1172"/>
      <c r="BH59" s="1172"/>
      <c r="BI59" s="1150"/>
      <c r="BJ59" s="1151"/>
      <c r="BK59" s="1151"/>
      <c r="BL59" s="1151"/>
      <c r="BM59" s="1151"/>
      <c r="BN59" s="1151"/>
      <c r="BO59" s="1151"/>
      <c r="BP59" s="1151"/>
      <c r="BQ59" s="1163"/>
      <c r="BR59" s="1166"/>
      <c r="BS59" s="763"/>
      <c r="BT59" s="763"/>
      <c r="BU59" s="763"/>
      <c r="BV59" s="763"/>
      <c r="BW59" s="763"/>
      <c r="BX59" s="763"/>
      <c r="BY59" s="764"/>
      <c r="BZ59" s="1196"/>
      <c r="CA59" s="1197"/>
      <c r="CB59" s="1197"/>
      <c r="CC59" s="1197"/>
      <c r="CD59" s="1197"/>
      <c r="CE59" s="1197"/>
      <c r="CF59" s="1197"/>
      <c r="CG59" s="1036"/>
      <c r="CH59" s="1036"/>
      <c r="CI59" s="1036"/>
      <c r="CJ59" s="1197"/>
      <c r="CK59" s="1197"/>
      <c r="CL59" s="1197"/>
      <c r="CM59" s="1197"/>
      <c r="CN59" s="1197"/>
      <c r="CO59" s="1197"/>
      <c r="CP59" s="1197"/>
      <c r="CQ59" s="1197"/>
      <c r="CR59" s="1203"/>
    </row>
    <row r="60" spans="4:96" ht="9.75" customHeight="1">
      <c r="D60" s="916"/>
      <c r="E60" s="1002"/>
      <c r="F60" s="1002"/>
      <c r="G60" s="1002"/>
      <c r="H60" s="1002"/>
      <c r="I60" s="1002"/>
      <c r="J60" s="1002"/>
      <c r="K60" s="1003"/>
      <c r="L60" s="1151"/>
      <c r="M60" s="1151"/>
      <c r="N60" s="1151"/>
      <c r="O60" s="1151"/>
      <c r="P60" s="1151"/>
      <c r="Q60" s="1151"/>
      <c r="R60" s="1151"/>
      <c r="S60" s="1151"/>
      <c r="T60" s="1163"/>
      <c r="U60" s="1166"/>
      <c r="V60" s="1151"/>
      <c r="W60" s="1151"/>
      <c r="X60" s="1151"/>
      <c r="Y60" s="1151"/>
      <c r="Z60" s="1151"/>
      <c r="AA60" s="1151"/>
      <c r="AB60" s="1151"/>
      <c r="AC60" s="1151"/>
      <c r="AD60" s="1163"/>
      <c r="AE60" s="1166"/>
      <c r="AF60" s="1150"/>
      <c r="AG60" s="1151"/>
      <c r="AH60" s="1151"/>
      <c r="AI60" s="1151"/>
      <c r="AJ60" s="1151"/>
      <c r="AK60" s="1151"/>
      <c r="AL60" s="1151"/>
      <c r="AM60" s="1163"/>
      <c r="AN60" s="1163"/>
      <c r="AO60" s="1150"/>
      <c r="AP60" s="1151"/>
      <c r="AQ60" s="1151"/>
      <c r="AR60" s="1151"/>
      <c r="AS60" s="1151"/>
      <c r="AT60" s="1151"/>
      <c r="AU60" s="1151"/>
      <c r="AV60" s="1151"/>
      <c r="AW60" s="1163"/>
      <c r="AX60" s="1166"/>
      <c r="AY60" s="1498"/>
      <c r="AZ60" s="1498"/>
      <c r="BA60" s="1498"/>
      <c r="BB60" s="1498"/>
      <c r="BC60" s="1498"/>
      <c r="BD60" s="1498"/>
      <c r="BE60" s="1172"/>
      <c r="BF60" s="1172"/>
      <c r="BG60" s="1172"/>
      <c r="BH60" s="1172"/>
      <c r="BI60" s="1150"/>
      <c r="BJ60" s="1151"/>
      <c r="BK60" s="1151"/>
      <c r="BL60" s="1151"/>
      <c r="BM60" s="1151"/>
      <c r="BN60" s="1151"/>
      <c r="BO60" s="1151"/>
      <c r="BP60" s="1151"/>
      <c r="BQ60" s="1163"/>
      <c r="BR60" s="1166"/>
      <c r="BS60" s="763"/>
      <c r="BT60" s="763"/>
      <c r="BU60" s="763"/>
      <c r="BV60" s="763"/>
      <c r="BW60" s="763"/>
      <c r="BX60" s="763"/>
      <c r="BY60" s="764"/>
      <c r="BZ60" s="1196"/>
      <c r="CA60" s="1197"/>
      <c r="CB60" s="1197"/>
      <c r="CC60" s="1197"/>
      <c r="CD60" s="1197"/>
      <c r="CE60" s="1197"/>
      <c r="CF60" s="1197"/>
      <c r="CG60" s="1036"/>
      <c r="CH60" s="1036"/>
      <c r="CI60" s="1036"/>
      <c r="CJ60" s="1197"/>
      <c r="CK60" s="1197"/>
      <c r="CL60" s="1197"/>
      <c r="CM60" s="1197"/>
      <c r="CN60" s="1197"/>
      <c r="CO60" s="1197"/>
      <c r="CP60" s="1197"/>
      <c r="CQ60" s="1197"/>
      <c r="CR60" s="1203"/>
    </row>
    <row r="61" spans="4:96" ht="9.75" customHeight="1">
      <c r="D61" s="1004"/>
      <c r="E61" s="1005"/>
      <c r="F61" s="1005"/>
      <c r="G61" s="1005"/>
      <c r="H61" s="1005"/>
      <c r="I61" s="1005"/>
      <c r="J61" s="1005"/>
      <c r="K61" s="1006"/>
      <c r="L61" s="1153"/>
      <c r="M61" s="1153"/>
      <c r="N61" s="1153"/>
      <c r="O61" s="1153"/>
      <c r="P61" s="1153"/>
      <c r="Q61" s="1153"/>
      <c r="R61" s="1153"/>
      <c r="S61" s="1153"/>
      <c r="T61" s="1164"/>
      <c r="U61" s="1167"/>
      <c r="V61" s="1153"/>
      <c r="W61" s="1153"/>
      <c r="X61" s="1153"/>
      <c r="Y61" s="1153"/>
      <c r="Z61" s="1153"/>
      <c r="AA61" s="1153"/>
      <c r="AB61" s="1153"/>
      <c r="AC61" s="1153"/>
      <c r="AD61" s="1164"/>
      <c r="AE61" s="1167"/>
      <c r="AF61" s="1152"/>
      <c r="AG61" s="1153"/>
      <c r="AH61" s="1153"/>
      <c r="AI61" s="1153"/>
      <c r="AJ61" s="1153"/>
      <c r="AK61" s="1153"/>
      <c r="AL61" s="1153"/>
      <c r="AM61" s="1164"/>
      <c r="AN61" s="1164"/>
      <c r="AO61" s="1152"/>
      <c r="AP61" s="1153"/>
      <c r="AQ61" s="1153"/>
      <c r="AR61" s="1153"/>
      <c r="AS61" s="1153"/>
      <c r="AT61" s="1153"/>
      <c r="AU61" s="1153"/>
      <c r="AV61" s="1153"/>
      <c r="AW61" s="1164"/>
      <c r="AX61" s="1167"/>
      <c r="AY61" s="1499"/>
      <c r="AZ61" s="1499"/>
      <c r="BA61" s="1499"/>
      <c r="BB61" s="1499"/>
      <c r="BC61" s="1499"/>
      <c r="BD61" s="1499"/>
      <c r="BE61" s="1173"/>
      <c r="BF61" s="1173"/>
      <c r="BG61" s="1173"/>
      <c r="BH61" s="1173"/>
      <c r="BI61" s="1152"/>
      <c r="BJ61" s="1153"/>
      <c r="BK61" s="1153"/>
      <c r="BL61" s="1153"/>
      <c r="BM61" s="1153"/>
      <c r="BN61" s="1153"/>
      <c r="BO61" s="1153"/>
      <c r="BP61" s="1153"/>
      <c r="BQ61" s="1164"/>
      <c r="BR61" s="1167"/>
      <c r="BS61" s="1033"/>
      <c r="BT61" s="1033"/>
      <c r="BU61" s="1033"/>
      <c r="BV61" s="1033"/>
      <c r="BW61" s="1033"/>
      <c r="BX61" s="1033"/>
      <c r="BY61" s="1034"/>
      <c r="BZ61" s="1198"/>
      <c r="CA61" s="1199"/>
      <c r="CB61" s="1199"/>
      <c r="CC61" s="1199"/>
      <c r="CD61" s="1199"/>
      <c r="CE61" s="1199"/>
      <c r="CF61" s="1199"/>
      <c r="CG61" s="1201"/>
      <c r="CH61" s="1201"/>
      <c r="CI61" s="1201"/>
      <c r="CJ61" s="1199"/>
      <c r="CK61" s="1199"/>
      <c r="CL61" s="1199"/>
      <c r="CM61" s="1199"/>
      <c r="CN61" s="1199"/>
      <c r="CO61" s="1199"/>
      <c r="CP61" s="1199"/>
      <c r="CQ61" s="1199"/>
      <c r="CR61" s="1204"/>
    </row>
    <row r="62" spans="4:96" ht="9.75" customHeight="1">
      <c r="D62" s="762" t="s">
        <v>19</v>
      </c>
      <c r="E62" s="763"/>
      <c r="F62" s="763"/>
      <c r="G62" s="763"/>
      <c r="H62" s="763"/>
      <c r="I62" s="763"/>
      <c r="J62" s="763"/>
      <c r="K62" s="764"/>
      <c r="L62" s="1031" t="s">
        <v>20</v>
      </c>
      <c r="M62" s="921"/>
      <c r="N62" s="921"/>
      <c r="O62" s="921"/>
      <c r="P62" s="921"/>
      <c r="Q62" s="921"/>
      <c r="R62" s="921"/>
      <c r="S62" s="921"/>
      <c r="T62" s="921"/>
      <c r="U62" s="921"/>
      <c r="V62" s="921"/>
      <c r="W62" s="921"/>
      <c r="X62" s="921"/>
      <c r="Y62" s="921"/>
      <c r="Z62" s="921"/>
      <c r="AA62" s="1246"/>
      <c r="AB62" s="1031" t="s">
        <v>29</v>
      </c>
      <c r="AC62" s="921"/>
      <c r="AD62" s="921"/>
      <c r="AE62" s="921"/>
      <c r="AF62" s="921"/>
      <c r="AG62" s="921"/>
      <c r="AH62" s="921"/>
      <c r="AI62" s="921"/>
      <c r="AJ62" s="921"/>
      <c r="AK62" s="921"/>
      <c r="AL62" s="921"/>
      <c r="AM62" s="921"/>
      <c r="AN62" s="921"/>
      <c r="AO62" s="921"/>
      <c r="AP62" s="921"/>
      <c r="AQ62" s="921"/>
      <c r="AR62" s="921"/>
      <c r="AS62" s="921"/>
      <c r="AT62" s="921"/>
      <c r="AU62" s="921"/>
      <c r="AV62" s="1246"/>
      <c r="AW62" s="1029" t="s">
        <v>47</v>
      </c>
      <c r="AX62" s="1253"/>
      <c r="AY62" s="1253"/>
      <c r="AZ62" s="1253"/>
      <c r="BA62" s="1253"/>
      <c r="BB62" s="1253"/>
      <c r="BC62" s="1253"/>
      <c r="BD62" s="1253"/>
      <c r="BE62" s="1253"/>
      <c r="BF62" s="1253"/>
      <c r="BG62" s="1253"/>
      <c r="BH62" s="1253"/>
      <c r="BI62" s="1253"/>
      <c r="BJ62" s="1253"/>
      <c r="BK62" s="1253"/>
      <c r="BL62" s="1253"/>
      <c r="BM62" s="1253"/>
      <c r="BN62" s="1253"/>
      <c r="BO62" s="1253"/>
      <c r="BP62" s="1253"/>
      <c r="BQ62" s="1253"/>
      <c r="BR62" s="1254"/>
      <c r="BS62" s="1062" t="s">
        <v>462</v>
      </c>
      <c r="BT62" s="757"/>
      <c r="BU62" s="757"/>
      <c r="BV62" s="757"/>
      <c r="BW62" s="757"/>
      <c r="BX62" s="757"/>
      <c r="BY62" s="758"/>
      <c r="BZ62" s="1146" t="s">
        <v>6</v>
      </c>
      <c r="CA62" s="1147"/>
      <c r="CB62" s="1147"/>
      <c r="CC62" s="1147"/>
      <c r="CD62" s="1147"/>
      <c r="CE62" s="1147" t="s">
        <v>7</v>
      </c>
      <c r="CF62" s="1147"/>
      <c r="CG62" s="1147"/>
      <c r="CH62" s="1147"/>
      <c r="CI62" s="1147"/>
      <c r="CJ62" s="1147"/>
      <c r="CK62" s="1147"/>
      <c r="CL62" s="1147"/>
      <c r="CM62" s="1067"/>
      <c r="CN62" s="1067"/>
      <c r="CO62" s="1067"/>
      <c r="CP62" s="1067"/>
      <c r="CQ62" s="1067"/>
      <c r="CR62" s="1068"/>
    </row>
    <row r="63" spans="4:96" ht="9.75" customHeight="1">
      <c r="D63" s="762"/>
      <c r="E63" s="763"/>
      <c r="F63" s="763"/>
      <c r="G63" s="763"/>
      <c r="H63" s="763"/>
      <c r="I63" s="763"/>
      <c r="J63" s="763"/>
      <c r="K63" s="764"/>
      <c r="L63" s="1250"/>
      <c r="M63" s="1251"/>
      <c r="N63" s="1251"/>
      <c r="O63" s="1251"/>
      <c r="P63" s="1251"/>
      <c r="Q63" s="1251"/>
      <c r="R63" s="1251"/>
      <c r="S63" s="1251"/>
      <c r="T63" s="1251"/>
      <c r="U63" s="1251"/>
      <c r="V63" s="1251"/>
      <c r="W63" s="1251"/>
      <c r="X63" s="1251"/>
      <c r="Y63" s="1251"/>
      <c r="Z63" s="1251"/>
      <c r="AA63" s="1252"/>
      <c r="AB63" s="1250"/>
      <c r="AC63" s="1251"/>
      <c r="AD63" s="1251"/>
      <c r="AE63" s="1251"/>
      <c r="AF63" s="1251"/>
      <c r="AG63" s="1251"/>
      <c r="AH63" s="1251"/>
      <c r="AI63" s="1251"/>
      <c r="AJ63" s="1251"/>
      <c r="AK63" s="1251"/>
      <c r="AL63" s="1251"/>
      <c r="AM63" s="1251"/>
      <c r="AN63" s="1251"/>
      <c r="AO63" s="1251"/>
      <c r="AP63" s="1251"/>
      <c r="AQ63" s="1251"/>
      <c r="AR63" s="1251"/>
      <c r="AS63" s="1251"/>
      <c r="AT63" s="1251"/>
      <c r="AU63" s="1251"/>
      <c r="AV63" s="1252"/>
      <c r="AW63" s="1255"/>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7"/>
      <c r="BS63" s="1031"/>
      <c r="BT63" s="763"/>
      <c r="BU63" s="763"/>
      <c r="BV63" s="763"/>
      <c r="BW63" s="763"/>
      <c r="BX63" s="763"/>
      <c r="BY63" s="764"/>
      <c r="BZ63" s="920"/>
      <c r="CA63" s="921"/>
      <c r="CB63" s="921"/>
      <c r="CC63" s="921"/>
      <c r="CD63" s="921"/>
      <c r="CE63" s="921"/>
      <c r="CF63" s="921"/>
      <c r="CG63" s="921"/>
      <c r="CH63" s="921"/>
      <c r="CI63" s="921"/>
      <c r="CJ63" s="921"/>
      <c r="CK63" s="921"/>
      <c r="CL63" s="921"/>
      <c r="CM63" s="1069"/>
      <c r="CN63" s="1069"/>
      <c r="CO63" s="1069"/>
      <c r="CP63" s="1069"/>
      <c r="CQ63" s="1069"/>
      <c r="CR63" s="1070"/>
    </row>
    <row r="64" spans="4:96" ht="18" customHeight="1">
      <c r="D64" s="762"/>
      <c r="E64" s="763"/>
      <c r="F64" s="763"/>
      <c r="G64" s="763"/>
      <c r="H64" s="763"/>
      <c r="I64" s="763"/>
      <c r="J64" s="763"/>
      <c r="K64" s="764"/>
      <c r="L64" s="1329" t="str">
        <f>LEFT(作業２!G33,1)</f>
        <v/>
      </c>
      <c r="M64" s="1330"/>
      <c r="N64" s="1330"/>
      <c r="O64" s="1330"/>
      <c r="P64" s="1330"/>
      <c r="Q64" s="1330"/>
      <c r="R64" s="1330"/>
      <c r="S64" s="1331"/>
      <c r="T64" s="1268" t="s">
        <v>32</v>
      </c>
      <c r="U64" s="1338"/>
      <c r="V64" s="1338"/>
      <c r="W64" s="1338"/>
      <c r="X64" s="1338"/>
      <c r="Y64" s="1338"/>
      <c r="Z64" s="1338"/>
      <c r="AA64" s="1339"/>
      <c r="AB64" s="1329" t="str">
        <f>IF(作業２!G55=4,作業２!G55,IF(作業２!G55=2,作業２!G55,IF(作業２!G55=1,作業２!G55,"")))</f>
        <v/>
      </c>
      <c r="AC64" s="1330"/>
      <c r="AD64" s="1330"/>
      <c r="AE64" s="1330"/>
      <c r="AF64" s="1330"/>
      <c r="AG64" s="1330"/>
      <c r="AH64" s="1330"/>
      <c r="AI64" s="1331"/>
      <c r="AJ64" s="1286" t="s">
        <v>30</v>
      </c>
      <c r="AK64" s="1346"/>
      <c r="AL64" s="1346"/>
      <c r="AM64" s="1346"/>
      <c r="AN64" s="1346"/>
      <c r="AO64" s="1346"/>
      <c r="AP64" s="1346"/>
      <c r="AQ64" s="1346"/>
      <c r="AR64" s="1346"/>
      <c r="AS64" s="1346"/>
      <c r="AT64" s="1346"/>
      <c r="AU64" s="1346"/>
      <c r="AV64" s="1347"/>
      <c r="AW64" s="1146" t="s">
        <v>8</v>
      </c>
      <c r="AX64" s="1147"/>
      <c r="AY64" s="1147"/>
      <c r="AZ64" s="1147"/>
      <c r="BA64" s="1147"/>
      <c r="BB64" s="1147"/>
      <c r="BC64" s="1147" t="s">
        <v>3</v>
      </c>
      <c r="BD64" s="1147"/>
      <c r="BE64" s="1147"/>
      <c r="BF64" s="1147"/>
      <c r="BG64" s="1147"/>
      <c r="BH64" s="1147"/>
      <c r="BI64" s="1147"/>
      <c r="BJ64" s="1147"/>
      <c r="BK64" s="1147" t="s">
        <v>4</v>
      </c>
      <c r="BL64" s="1147"/>
      <c r="BM64" s="1147"/>
      <c r="BN64" s="1147"/>
      <c r="BO64" s="1147"/>
      <c r="BP64" s="1147"/>
      <c r="BQ64" s="1147"/>
      <c r="BR64" s="1258"/>
      <c r="BS64" s="1031"/>
      <c r="BT64" s="763"/>
      <c r="BU64" s="763"/>
      <c r="BV64" s="763"/>
      <c r="BW64" s="763"/>
      <c r="BX64" s="763"/>
      <c r="BY64" s="764"/>
      <c r="BZ64" s="717" t="str">
        <f>BZ31</f>
        <v/>
      </c>
      <c r="CA64" s="718"/>
      <c r="CB64" s="718"/>
      <c r="CC64" s="718"/>
      <c r="CD64" s="718"/>
      <c r="CE64" s="718"/>
      <c r="CF64" s="718"/>
      <c r="CG64" s="718"/>
      <c r="CH64" s="718"/>
      <c r="CI64" s="718"/>
      <c r="CJ64" s="718"/>
      <c r="CK64" s="718"/>
      <c r="CL64" s="718"/>
      <c r="CM64" s="718"/>
      <c r="CN64" s="718"/>
      <c r="CO64" s="718"/>
      <c r="CP64" s="718"/>
      <c r="CQ64" s="718"/>
      <c r="CR64" s="719"/>
    </row>
    <row r="65" spans="4:96" ht="21" customHeight="1">
      <c r="D65" s="762"/>
      <c r="E65" s="763"/>
      <c r="F65" s="763"/>
      <c r="G65" s="763"/>
      <c r="H65" s="763"/>
      <c r="I65" s="763"/>
      <c r="J65" s="763"/>
      <c r="K65" s="764"/>
      <c r="L65" s="1332"/>
      <c r="M65" s="1333"/>
      <c r="N65" s="1333"/>
      <c r="O65" s="1333"/>
      <c r="P65" s="1333"/>
      <c r="Q65" s="1333"/>
      <c r="R65" s="1333"/>
      <c r="S65" s="1334"/>
      <c r="T65" s="1340"/>
      <c r="U65" s="1341"/>
      <c r="V65" s="1341"/>
      <c r="W65" s="1341"/>
      <c r="X65" s="1341"/>
      <c r="Y65" s="1341"/>
      <c r="Z65" s="1341"/>
      <c r="AA65" s="1342"/>
      <c r="AB65" s="1332"/>
      <c r="AC65" s="1333"/>
      <c r="AD65" s="1333"/>
      <c r="AE65" s="1333"/>
      <c r="AF65" s="1333"/>
      <c r="AG65" s="1333"/>
      <c r="AH65" s="1333"/>
      <c r="AI65" s="1334"/>
      <c r="AJ65" s="1348"/>
      <c r="AK65" s="1349"/>
      <c r="AL65" s="1349"/>
      <c r="AM65" s="1349"/>
      <c r="AN65" s="1349"/>
      <c r="AO65" s="1349"/>
      <c r="AP65" s="1349"/>
      <c r="AQ65" s="1349"/>
      <c r="AR65" s="1349"/>
      <c r="AS65" s="1349"/>
      <c r="AT65" s="1349"/>
      <c r="AU65" s="1349"/>
      <c r="AV65" s="1350"/>
      <c r="AW65" s="1381" t="str">
        <f>IF(AB64="","",IF(作業２!G47="","",LEFT(作業２!G47,1)))</f>
        <v/>
      </c>
      <c r="AX65" s="1382"/>
      <c r="AY65" s="1382"/>
      <c r="AZ65" s="1382"/>
      <c r="BA65" s="1382"/>
      <c r="BB65" s="1382"/>
      <c r="BC65" s="1385" t="str">
        <f>IF(AB64="","",IF(作業２!G48="","",作業２!G48))</f>
        <v/>
      </c>
      <c r="BD65" s="1382"/>
      <c r="BE65" s="1382"/>
      <c r="BF65" s="1382"/>
      <c r="BG65" s="1382"/>
      <c r="BH65" s="1382"/>
      <c r="BI65" s="1382"/>
      <c r="BJ65" s="1386"/>
      <c r="BK65" s="1382" t="str">
        <f>IF(AB64="","",IF(作業２!G49="","",作業２!G49))</f>
        <v/>
      </c>
      <c r="BL65" s="1382"/>
      <c r="BM65" s="1382"/>
      <c r="BN65" s="1382"/>
      <c r="BO65" s="1382"/>
      <c r="BP65" s="1382"/>
      <c r="BQ65" s="1382"/>
      <c r="BR65" s="1382"/>
      <c r="BS65" s="1031"/>
      <c r="BT65" s="763"/>
      <c r="BU65" s="763"/>
      <c r="BV65" s="763"/>
      <c r="BW65" s="763"/>
      <c r="BX65" s="763"/>
      <c r="BY65" s="764"/>
      <c r="BZ65" s="717"/>
      <c r="CA65" s="718"/>
      <c r="CB65" s="718"/>
      <c r="CC65" s="718"/>
      <c r="CD65" s="718"/>
      <c r="CE65" s="718"/>
      <c r="CF65" s="718"/>
      <c r="CG65" s="718"/>
      <c r="CH65" s="718"/>
      <c r="CI65" s="718"/>
      <c r="CJ65" s="718"/>
      <c r="CK65" s="718"/>
      <c r="CL65" s="718"/>
      <c r="CM65" s="718"/>
      <c r="CN65" s="718"/>
      <c r="CO65" s="718"/>
      <c r="CP65" s="718"/>
      <c r="CQ65" s="718"/>
      <c r="CR65" s="719"/>
    </row>
    <row r="66" spans="4:96" ht="3.75" customHeight="1">
      <c r="D66" s="762"/>
      <c r="E66" s="763"/>
      <c r="F66" s="763"/>
      <c r="G66" s="763"/>
      <c r="H66" s="763"/>
      <c r="I66" s="763"/>
      <c r="J66" s="763"/>
      <c r="K66" s="764"/>
      <c r="L66" s="1332"/>
      <c r="M66" s="1333"/>
      <c r="N66" s="1333"/>
      <c r="O66" s="1333"/>
      <c r="P66" s="1333"/>
      <c r="Q66" s="1333"/>
      <c r="R66" s="1333"/>
      <c r="S66" s="1334"/>
      <c r="T66" s="1340"/>
      <c r="U66" s="1341"/>
      <c r="V66" s="1341"/>
      <c r="W66" s="1341"/>
      <c r="X66" s="1341"/>
      <c r="Y66" s="1341"/>
      <c r="Z66" s="1341"/>
      <c r="AA66" s="1342"/>
      <c r="AB66" s="1332"/>
      <c r="AC66" s="1333"/>
      <c r="AD66" s="1333"/>
      <c r="AE66" s="1333"/>
      <c r="AF66" s="1333"/>
      <c r="AG66" s="1333"/>
      <c r="AH66" s="1333"/>
      <c r="AI66" s="1334"/>
      <c r="AJ66" s="1348"/>
      <c r="AK66" s="1349"/>
      <c r="AL66" s="1349"/>
      <c r="AM66" s="1349"/>
      <c r="AN66" s="1349"/>
      <c r="AO66" s="1349"/>
      <c r="AP66" s="1349"/>
      <c r="AQ66" s="1349"/>
      <c r="AR66" s="1349"/>
      <c r="AS66" s="1349"/>
      <c r="AT66" s="1349"/>
      <c r="AU66" s="1349"/>
      <c r="AV66" s="1350"/>
      <c r="AW66" s="1381"/>
      <c r="AX66" s="1382"/>
      <c r="AY66" s="1382"/>
      <c r="AZ66" s="1382"/>
      <c r="BA66" s="1382"/>
      <c r="BB66" s="1382"/>
      <c r="BC66" s="1385"/>
      <c r="BD66" s="1382"/>
      <c r="BE66" s="1382"/>
      <c r="BF66" s="1382"/>
      <c r="BG66" s="1382"/>
      <c r="BH66" s="1382"/>
      <c r="BI66" s="1382"/>
      <c r="BJ66" s="1386"/>
      <c r="BK66" s="1382"/>
      <c r="BL66" s="1382"/>
      <c r="BM66" s="1382"/>
      <c r="BN66" s="1382"/>
      <c r="BO66" s="1382"/>
      <c r="BP66" s="1382"/>
      <c r="BQ66" s="1382"/>
      <c r="BR66" s="1382"/>
      <c r="BS66" s="1031"/>
      <c r="BT66" s="763"/>
      <c r="BU66" s="763"/>
      <c r="BV66" s="763"/>
      <c r="BW66" s="763"/>
      <c r="BX66" s="763"/>
      <c r="BY66" s="764"/>
      <c r="BZ66" s="717"/>
      <c r="CA66" s="718"/>
      <c r="CB66" s="718"/>
      <c r="CC66" s="718"/>
      <c r="CD66" s="718"/>
      <c r="CE66" s="718"/>
      <c r="CF66" s="718"/>
      <c r="CG66" s="718"/>
      <c r="CH66" s="718"/>
      <c r="CI66" s="718"/>
      <c r="CJ66" s="718"/>
      <c r="CK66" s="718"/>
      <c r="CL66" s="718"/>
      <c r="CM66" s="718"/>
      <c r="CN66" s="718"/>
      <c r="CO66" s="718"/>
      <c r="CP66" s="718"/>
      <c r="CQ66" s="718"/>
      <c r="CR66" s="719"/>
    </row>
    <row r="67" spans="4:96" ht="3.75" customHeight="1">
      <c r="D67" s="762"/>
      <c r="E67" s="763"/>
      <c r="F67" s="763"/>
      <c r="G67" s="763"/>
      <c r="H67" s="763"/>
      <c r="I67" s="763"/>
      <c r="J67" s="763"/>
      <c r="K67" s="764"/>
      <c r="L67" s="1332"/>
      <c r="M67" s="1333"/>
      <c r="N67" s="1333"/>
      <c r="O67" s="1333"/>
      <c r="P67" s="1333"/>
      <c r="Q67" s="1333"/>
      <c r="R67" s="1333"/>
      <c r="S67" s="1334"/>
      <c r="T67" s="1340"/>
      <c r="U67" s="1341"/>
      <c r="V67" s="1341"/>
      <c r="W67" s="1341"/>
      <c r="X67" s="1341"/>
      <c r="Y67" s="1341"/>
      <c r="Z67" s="1341"/>
      <c r="AA67" s="1342"/>
      <c r="AB67" s="1332"/>
      <c r="AC67" s="1333"/>
      <c r="AD67" s="1333"/>
      <c r="AE67" s="1333"/>
      <c r="AF67" s="1333"/>
      <c r="AG67" s="1333"/>
      <c r="AH67" s="1333"/>
      <c r="AI67" s="1334"/>
      <c r="AJ67" s="1348"/>
      <c r="AK67" s="1349"/>
      <c r="AL67" s="1349"/>
      <c r="AM67" s="1349"/>
      <c r="AN67" s="1349"/>
      <c r="AO67" s="1349"/>
      <c r="AP67" s="1349"/>
      <c r="AQ67" s="1349"/>
      <c r="AR67" s="1349"/>
      <c r="AS67" s="1349"/>
      <c r="AT67" s="1349"/>
      <c r="AU67" s="1349"/>
      <c r="AV67" s="1350"/>
      <c r="AW67" s="1383"/>
      <c r="AX67" s="1384"/>
      <c r="AY67" s="1384"/>
      <c r="AZ67" s="1384"/>
      <c r="BA67" s="1384"/>
      <c r="BB67" s="1384"/>
      <c r="BC67" s="1387"/>
      <c r="BD67" s="1384"/>
      <c r="BE67" s="1384"/>
      <c r="BF67" s="1384"/>
      <c r="BG67" s="1384"/>
      <c r="BH67" s="1384"/>
      <c r="BI67" s="1384"/>
      <c r="BJ67" s="1388"/>
      <c r="BK67" s="1384"/>
      <c r="BL67" s="1384"/>
      <c r="BM67" s="1384"/>
      <c r="BN67" s="1384"/>
      <c r="BO67" s="1384"/>
      <c r="BP67" s="1384"/>
      <c r="BQ67" s="1384"/>
      <c r="BR67" s="1384"/>
      <c r="BS67" s="1031"/>
      <c r="BT67" s="763"/>
      <c r="BU67" s="763"/>
      <c r="BV67" s="763"/>
      <c r="BW67" s="763"/>
      <c r="BX67" s="763"/>
      <c r="BY67" s="764"/>
      <c r="BZ67" s="717"/>
      <c r="CA67" s="718"/>
      <c r="CB67" s="718"/>
      <c r="CC67" s="718"/>
      <c r="CD67" s="718"/>
      <c r="CE67" s="718"/>
      <c r="CF67" s="718"/>
      <c r="CG67" s="718"/>
      <c r="CH67" s="718"/>
      <c r="CI67" s="718"/>
      <c r="CJ67" s="718"/>
      <c r="CK67" s="718"/>
      <c r="CL67" s="718"/>
      <c r="CM67" s="718"/>
      <c r="CN67" s="718"/>
      <c r="CO67" s="718"/>
      <c r="CP67" s="718"/>
      <c r="CQ67" s="718"/>
      <c r="CR67" s="719"/>
    </row>
    <row r="68" spans="4:96" ht="9.75" customHeight="1">
      <c r="D68" s="762"/>
      <c r="E68" s="763"/>
      <c r="F68" s="763"/>
      <c r="G68" s="763"/>
      <c r="H68" s="763"/>
      <c r="I68" s="763"/>
      <c r="J68" s="763"/>
      <c r="K68" s="764"/>
      <c r="L68" s="1332"/>
      <c r="M68" s="1333"/>
      <c r="N68" s="1333"/>
      <c r="O68" s="1333"/>
      <c r="P68" s="1333"/>
      <c r="Q68" s="1333"/>
      <c r="R68" s="1333"/>
      <c r="S68" s="1334"/>
      <c r="T68" s="1340"/>
      <c r="U68" s="1341"/>
      <c r="V68" s="1341"/>
      <c r="W68" s="1341"/>
      <c r="X68" s="1341"/>
      <c r="Y68" s="1341"/>
      <c r="Z68" s="1341"/>
      <c r="AA68" s="1342"/>
      <c r="AB68" s="1332"/>
      <c r="AC68" s="1333"/>
      <c r="AD68" s="1333"/>
      <c r="AE68" s="1333"/>
      <c r="AF68" s="1333"/>
      <c r="AG68" s="1333"/>
      <c r="AH68" s="1333"/>
      <c r="AI68" s="1334"/>
      <c r="AJ68" s="1348"/>
      <c r="AK68" s="1349"/>
      <c r="AL68" s="1349"/>
      <c r="AM68" s="1349"/>
      <c r="AN68" s="1349"/>
      <c r="AO68" s="1349"/>
      <c r="AP68" s="1349"/>
      <c r="AQ68" s="1349"/>
      <c r="AR68" s="1349"/>
      <c r="AS68" s="1349"/>
      <c r="AT68" s="1349"/>
      <c r="AU68" s="1349"/>
      <c r="AV68" s="1350"/>
      <c r="AW68" s="1188" t="str">
        <f>CONCATENATE(作業２!D74,"　",作業２!D75,"　",作業２!D76,"　",作業２!D77,"　",作業２!D78)</f>
        <v>3.昭和　4.平成　5.令和　　</v>
      </c>
      <c r="AX68" s="1189"/>
      <c r="AY68" s="1189"/>
      <c r="AZ68" s="1189"/>
      <c r="BA68" s="1189"/>
      <c r="BB68" s="1189"/>
      <c r="BC68" s="1189"/>
      <c r="BD68" s="1189"/>
      <c r="BE68" s="1189"/>
      <c r="BF68" s="1189"/>
      <c r="BG68" s="1189"/>
      <c r="BH68" s="1189"/>
      <c r="BI68" s="1189"/>
      <c r="BJ68" s="1189"/>
      <c r="BK68" s="1189"/>
      <c r="BL68" s="1189"/>
      <c r="BM68" s="1189"/>
      <c r="BN68" s="1189"/>
      <c r="BO68" s="1189"/>
      <c r="BP68" s="1189"/>
      <c r="BQ68" s="1189"/>
      <c r="BR68" s="1389"/>
      <c r="BS68" s="1031"/>
      <c r="BT68" s="763"/>
      <c r="BU68" s="763"/>
      <c r="BV68" s="763"/>
      <c r="BW68" s="763"/>
      <c r="BX68" s="763"/>
      <c r="BY68" s="764"/>
      <c r="BZ68" s="717"/>
      <c r="CA68" s="718"/>
      <c r="CB68" s="718"/>
      <c r="CC68" s="718"/>
      <c r="CD68" s="718"/>
      <c r="CE68" s="718"/>
      <c r="CF68" s="718"/>
      <c r="CG68" s="718"/>
      <c r="CH68" s="718"/>
      <c r="CI68" s="718"/>
      <c r="CJ68" s="718"/>
      <c r="CK68" s="718"/>
      <c r="CL68" s="718"/>
      <c r="CM68" s="718"/>
      <c r="CN68" s="718"/>
      <c r="CO68" s="718"/>
      <c r="CP68" s="718"/>
      <c r="CQ68" s="718"/>
      <c r="CR68" s="719"/>
    </row>
    <row r="69" spans="4:96" ht="9.75" customHeight="1" thickBot="1">
      <c r="D69" s="762"/>
      <c r="E69" s="763"/>
      <c r="F69" s="763"/>
      <c r="G69" s="763"/>
      <c r="H69" s="763"/>
      <c r="I69" s="763"/>
      <c r="J69" s="763"/>
      <c r="K69" s="764"/>
      <c r="L69" s="1335"/>
      <c r="M69" s="1336"/>
      <c r="N69" s="1336"/>
      <c r="O69" s="1336"/>
      <c r="P69" s="1336"/>
      <c r="Q69" s="1336"/>
      <c r="R69" s="1336"/>
      <c r="S69" s="1337"/>
      <c r="T69" s="1343"/>
      <c r="U69" s="1344"/>
      <c r="V69" s="1344"/>
      <c r="W69" s="1344"/>
      <c r="X69" s="1344"/>
      <c r="Y69" s="1344"/>
      <c r="Z69" s="1344"/>
      <c r="AA69" s="1345"/>
      <c r="AB69" s="1335"/>
      <c r="AC69" s="1336"/>
      <c r="AD69" s="1336"/>
      <c r="AE69" s="1336"/>
      <c r="AF69" s="1336"/>
      <c r="AG69" s="1336"/>
      <c r="AH69" s="1336"/>
      <c r="AI69" s="1337"/>
      <c r="AJ69" s="1351"/>
      <c r="AK69" s="1352"/>
      <c r="AL69" s="1352"/>
      <c r="AM69" s="1352"/>
      <c r="AN69" s="1352"/>
      <c r="AO69" s="1352"/>
      <c r="AP69" s="1352"/>
      <c r="AQ69" s="1352"/>
      <c r="AR69" s="1352"/>
      <c r="AS69" s="1352"/>
      <c r="AT69" s="1352"/>
      <c r="AU69" s="1352"/>
      <c r="AV69" s="1353"/>
      <c r="AW69" s="1191"/>
      <c r="AX69" s="1192"/>
      <c r="AY69" s="1192"/>
      <c r="AZ69" s="1192"/>
      <c r="BA69" s="1192"/>
      <c r="BB69" s="1192"/>
      <c r="BC69" s="1192"/>
      <c r="BD69" s="1192"/>
      <c r="BE69" s="1192"/>
      <c r="BF69" s="1192"/>
      <c r="BG69" s="1192"/>
      <c r="BH69" s="1192"/>
      <c r="BI69" s="1192"/>
      <c r="BJ69" s="1192"/>
      <c r="BK69" s="1192"/>
      <c r="BL69" s="1192"/>
      <c r="BM69" s="1192"/>
      <c r="BN69" s="1192"/>
      <c r="BO69" s="1192"/>
      <c r="BP69" s="1192"/>
      <c r="BQ69" s="1192"/>
      <c r="BR69" s="1390"/>
      <c r="BS69" s="1031"/>
      <c r="BT69" s="763"/>
      <c r="BU69" s="763"/>
      <c r="BV69" s="763"/>
      <c r="BW69" s="763"/>
      <c r="BX69" s="763"/>
      <c r="BY69" s="764"/>
      <c r="BZ69" s="723"/>
      <c r="CA69" s="724"/>
      <c r="CB69" s="724"/>
      <c r="CC69" s="724"/>
      <c r="CD69" s="724"/>
      <c r="CE69" s="724"/>
      <c r="CF69" s="724"/>
      <c r="CG69" s="724"/>
      <c r="CH69" s="724"/>
      <c r="CI69" s="724"/>
      <c r="CJ69" s="724"/>
      <c r="CK69" s="724"/>
      <c r="CL69" s="724"/>
      <c r="CM69" s="724"/>
      <c r="CN69" s="724"/>
      <c r="CO69" s="724"/>
      <c r="CP69" s="724"/>
      <c r="CQ69" s="724"/>
      <c r="CR69" s="725"/>
    </row>
    <row r="70" spans="4:96" ht="9.75" customHeight="1" thickTop="1">
      <c r="D70" s="1245"/>
      <c r="E70" s="921"/>
      <c r="F70" s="921"/>
      <c r="G70" s="921"/>
      <c r="H70" s="921"/>
      <c r="I70" s="921"/>
      <c r="J70" s="921"/>
      <c r="K70" s="1246"/>
      <c r="L70" s="1310" t="s">
        <v>41</v>
      </c>
      <c r="M70" s="1311"/>
      <c r="N70" s="1311"/>
      <c r="O70" s="1311"/>
      <c r="P70" s="1311"/>
      <c r="Q70" s="1311"/>
      <c r="R70" s="1311"/>
      <c r="S70" s="1311"/>
      <c r="T70" s="1311"/>
      <c r="U70" s="1311"/>
      <c r="V70" s="1311"/>
      <c r="W70" s="1311"/>
      <c r="X70" s="1311"/>
      <c r="Y70" s="1311"/>
      <c r="Z70" s="1311"/>
      <c r="AA70" s="1311"/>
      <c r="AB70" s="1311"/>
      <c r="AC70" s="1311"/>
      <c r="AD70" s="1311"/>
      <c r="AE70" s="1311"/>
      <c r="AF70" s="1311"/>
      <c r="AG70" s="1311"/>
      <c r="AH70" s="1311"/>
      <c r="AI70" s="1312"/>
      <c r="AJ70" s="1319" t="s">
        <v>39</v>
      </c>
      <c r="AK70" s="1320"/>
      <c r="AL70" s="1320"/>
      <c r="AM70" s="1320"/>
      <c r="AN70" s="1320"/>
      <c r="AO70" s="1320"/>
      <c r="AP70" s="1320"/>
      <c r="AQ70" s="1320"/>
      <c r="AR70" s="1320"/>
      <c r="AS70" s="1320"/>
      <c r="AT70" s="1320"/>
      <c r="AU70" s="1320"/>
      <c r="AV70" s="1320"/>
      <c r="AW70" s="1320"/>
      <c r="AX70" s="1320"/>
      <c r="AY70" s="1320"/>
      <c r="AZ70" s="1320"/>
      <c r="BA70" s="1320"/>
      <c r="BB70" s="1320"/>
      <c r="BC70" s="1320"/>
      <c r="BD70" s="1320"/>
      <c r="BE70" s="1320"/>
      <c r="BF70" s="1321"/>
      <c r="BG70" s="1062" t="s">
        <v>25</v>
      </c>
      <c r="BH70" s="1186"/>
      <c r="BI70" s="1186"/>
      <c r="BJ70" s="1186"/>
      <c r="BK70" s="1186"/>
      <c r="BL70" s="1186"/>
      <c r="BM70" s="1186"/>
      <c r="BN70" s="1186"/>
      <c r="BO70" s="1186"/>
      <c r="BP70" s="1186"/>
      <c r="BQ70" s="1186"/>
      <c r="BR70" s="1186"/>
      <c r="BS70" s="1186"/>
      <c r="BT70" s="1186"/>
      <c r="BU70" s="1186"/>
      <c r="BV70" s="1186"/>
      <c r="BW70" s="1186"/>
      <c r="BX70" s="1186"/>
      <c r="BY70" s="1186"/>
      <c r="BZ70" s="1186"/>
      <c r="CA70" s="1186"/>
      <c r="CB70" s="1186"/>
      <c r="CC70" s="1186"/>
      <c r="CD70" s="1186"/>
      <c r="CE70" s="1326"/>
      <c r="CF70" s="6"/>
      <c r="CG70" s="6"/>
      <c r="CH70" s="6"/>
      <c r="CI70" s="6"/>
      <c r="CJ70" s="6"/>
      <c r="CK70" s="6"/>
      <c r="CL70" s="6"/>
      <c r="CM70" s="6"/>
      <c r="CN70" s="6"/>
      <c r="CO70" s="6"/>
      <c r="CP70" s="6"/>
      <c r="CQ70" s="6"/>
      <c r="CR70" s="6"/>
    </row>
    <row r="71" spans="4:96" ht="9.75" customHeight="1">
      <c r="D71" s="1245"/>
      <c r="E71" s="921"/>
      <c r="F71" s="921"/>
      <c r="G71" s="921"/>
      <c r="H71" s="921"/>
      <c r="I71" s="921"/>
      <c r="J71" s="921"/>
      <c r="K71" s="1246"/>
      <c r="L71" s="1313"/>
      <c r="M71" s="1314"/>
      <c r="N71" s="1314"/>
      <c r="O71" s="1314"/>
      <c r="P71" s="1314"/>
      <c r="Q71" s="1314"/>
      <c r="R71" s="1314"/>
      <c r="S71" s="1314"/>
      <c r="T71" s="1314"/>
      <c r="U71" s="1314"/>
      <c r="V71" s="1314"/>
      <c r="W71" s="1314"/>
      <c r="X71" s="1314"/>
      <c r="Y71" s="1314"/>
      <c r="Z71" s="1314"/>
      <c r="AA71" s="1314"/>
      <c r="AB71" s="1314"/>
      <c r="AC71" s="1314"/>
      <c r="AD71" s="1314"/>
      <c r="AE71" s="1314"/>
      <c r="AF71" s="1314"/>
      <c r="AG71" s="1314"/>
      <c r="AH71" s="1314"/>
      <c r="AI71" s="1315"/>
      <c r="AJ71" s="1322"/>
      <c r="AK71" s="1320"/>
      <c r="AL71" s="1320"/>
      <c r="AM71" s="1320"/>
      <c r="AN71" s="1320"/>
      <c r="AO71" s="1320"/>
      <c r="AP71" s="1320"/>
      <c r="AQ71" s="1320"/>
      <c r="AR71" s="1320"/>
      <c r="AS71" s="1320"/>
      <c r="AT71" s="1320"/>
      <c r="AU71" s="1320"/>
      <c r="AV71" s="1320"/>
      <c r="AW71" s="1320"/>
      <c r="AX71" s="1320"/>
      <c r="AY71" s="1320"/>
      <c r="AZ71" s="1320"/>
      <c r="BA71" s="1320"/>
      <c r="BB71" s="1320"/>
      <c r="BC71" s="1320"/>
      <c r="BD71" s="1320"/>
      <c r="BE71" s="1320"/>
      <c r="BF71" s="1321"/>
      <c r="BG71" s="1029"/>
      <c r="BH71" s="1002"/>
      <c r="BI71" s="1002"/>
      <c r="BJ71" s="1002"/>
      <c r="BK71" s="1002"/>
      <c r="BL71" s="1002"/>
      <c r="BM71" s="1002"/>
      <c r="BN71" s="1002"/>
      <c r="BO71" s="1002"/>
      <c r="BP71" s="1002"/>
      <c r="BQ71" s="1002"/>
      <c r="BR71" s="1002"/>
      <c r="BS71" s="1002"/>
      <c r="BT71" s="1002"/>
      <c r="BU71" s="1002"/>
      <c r="BV71" s="1002"/>
      <c r="BW71" s="1002"/>
      <c r="BX71" s="1002"/>
      <c r="BY71" s="1002"/>
      <c r="BZ71" s="1002"/>
      <c r="CA71" s="1002"/>
      <c r="CB71" s="1002"/>
      <c r="CC71" s="1002"/>
      <c r="CD71" s="1002"/>
      <c r="CE71" s="1327"/>
    </row>
    <row r="72" spans="4:96" ht="9.75" customHeight="1">
      <c r="D72" s="1245"/>
      <c r="E72" s="921"/>
      <c r="F72" s="921"/>
      <c r="G72" s="921"/>
      <c r="H72" s="921"/>
      <c r="I72" s="921"/>
      <c r="J72" s="921"/>
      <c r="K72" s="1246"/>
      <c r="L72" s="1316"/>
      <c r="M72" s="1317"/>
      <c r="N72" s="1317"/>
      <c r="O72" s="1317"/>
      <c r="P72" s="1317"/>
      <c r="Q72" s="1317"/>
      <c r="R72" s="1317"/>
      <c r="S72" s="1317"/>
      <c r="T72" s="1317"/>
      <c r="U72" s="1317"/>
      <c r="V72" s="1317"/>
      <c r="W72" s="1317"/>
      <c r="X72" s="1317"/>
      <c r="Y72" s="1317"/>
      <c r="Z72" s="1317"/>
      <c r="AA72" s="1317"/>
      <c r="AB72" s="1317"/>
      <c r="AC72" s="1317"/>
      <c r="AD72" s="1317"/>
      <c r="AE72" s="1317"/>
      <c r="AF72" s="1317"/>
      <c r="AG72" s="1317"/>
      <c r="AH72" s="1317"/>
      <c r="AI72" s="1318"/>
      <c r="AJ72" s="1323"/>
      <c r="AK72" s="1324"/>
      <c r="AL72" s="1324"/>
      <c r="AM72" s="1324"/>
      <c r="AN72" s="1324"/>
      <c r="AO72" s="1324"/>
      <c r="AP72" s="1324"/>
      <c r="AQ72" s="1324"/>
      <c r="AR72" s="1324"/>
      <c r="AS72" s="1324"/>
      <c r="AT72" s="1324"/>
      <c r="AU72" s="1324"/>
      <c r="AV72" s="1324"/>
      <c r="AW72" s="1324"/>
      <c r="AX72" s="1324"/>
      <c r="AY72" s="1324"/>
      <c r="AZ72" s="1324"/>
      <c r="BA72" s="1324"/>
      <c r="BB72" s="1324"/>
      <c r="BC72" s="1324"/>
      <c r="BD72" s="1324"/>
      <c r="BE72" s="1324"/>
      <c r="BF72" s="1325"/>
      <c r="BG72" s="1030"/>
      <c r="BH72" s="1005"/>
      <c r="BI72" s="1005"/>
      <c r="BJ72" s="1005"/>
      <c r="BK72" s="1005"/>
      <c r="BL72" s="1005"/>
      <c r="BM72" s="1005"/>
      <c r="BN72" s="1005"/>
      <c r="BO72" s="1005"/>
      <c r="BP72" s="1005"/>
      <c r="BQ72" s="1005"/>
      <c r="BR72" s="1005"/>
      <c r="BS72" s="1005"/>
      <c r="BT72" s="1005"/>
      <c r="BU72" s="1005"/>
      <c r="BV72" s="1005"/>
      <c r="BW72" s="1005"/>
      <c r="BX72" s="1005"/>
      <c r="BY72" s="1005"/>
      <c r="BZ72" s="1005"/>
      <c r="CA72" s="1005"/>
      <c r="CB72" s="1005"/>
      <c r="CC72" s="1005"/>
      <c r="CD72" s="1005"/>
      <c r="CE72" s="1328"/>
    </row>
    <row r="73" spans="4:96" ht="24.75" customHeight="1">
      <c r="D73" s="1245"/>
      <c r="E73" s="921"/>
      <c r="F73" s="921"/>
      <c r="G73" s="921"/>
      <c r="H73" s="921"/>
      <c r="I73" s="921"/>
      <c r="J73" s="921"/>
      <c r="K73" s="1246"/>
      <c r="L73" s="1259" t="str">
        <f>IFERROR(IF(作業２!G53=1,IF((VALUE(LEFT(作業２!G36,1)))&gt;4,"",LEFT(作業２!G36,1)),""),"")</f>
        <v/>
      </c>
      <c r="M73" s="1260"/>
      <c r="N73" s="1260"/>
      <c r="O73" s="1260"/>
      <c r="P73" s="1260"/>
      <c r="Q73" s="1260"/>
      <c r="R73" s="1260"/>
      <c r="S73" s="1261"/>
      <c r="T73" s="1268" t="s">
        <v>38</v>
      </c>
      <c r="U73" s="1269"/>
      <c r="V73" s="1269"/>
      <c r="W73" s="1269"/>
      <c r="X73" s="1269"/>
      <c r="Y73" s="1269"/>
      <c r="Z73" s="1269"/>
      <c r="AA73" s="1269"/>
      <c r="AB73" s="1269"/>
      <c r="AC73" s="1269"/>
      <c r="AD73" s="1269"/>
      <c r="AE73" s="1269"/>
      <c r="AF73" s="1269"/>
      <c r="AG73" s="1269"/>
      <c r="AH73" s="1269"/>
      <c r="AI73" s="1270"/>
      <c r="AJ73" s="1277" t="str">
        <f>IF(作業２!G53=15,IF(作業２!G37="","",LEFT(作業２!G37,1)),"")</f>
        <v/>
      </c>
      <c r="AK73" s="1278"/>
      <c r="AL73" s="1278"/>
      <c r="AM73" s="1278"/>
      <c r="AN73" s="1278"/>
      <c r="AO73" s="1278"/>
      <c r="AP73" s="1278"/>
      <c r="AQ73" s="1279"/>
      <c r="AR73" s="1286" t="s">
        <v>43</v>
      </c>
      <c r="AS73" s="1287"/>
      <c r="AT73" s="1287"/>
      <c r="AU73" s="1287"/>
      <c r="AV73" s="1287"/>
      <c r="AW73" s="1287"/>
      <c r="AX73" s="1287"/>
      <c r="AY73" s="1287"/>
      <c r="AZ73" s="1287"/>
      <c r="BA73" s="1287"/>
      <c r="BB73" s="1287"/>
      <c r="BC73" s="1287"/>
      <c r="BD73" s="1287"/>
      <c r="BE73" s="1287"/>
      <c r="BF73" s="1288"/>
      <c r="BG73" s="1295" t="str">
        <f>IF(作業２!G53&gt;4,CONCATENATE(LEFT(作業２!G38,2)," ",LEFT(作業２!G39,2)," ",LEFT(作業２!G40,2)," ",LEFT(作業２!G41,2)," ",LEFT(作業２!G42,2)," ",LEFT(作業２!G43,2)),"")</f>
        <v/>
      </c>
      <c r="BH73" s="1296"/>
      <c r="BI73" s="1296"/>
      <c r="BJ73" s="1296"/>
      <c r="BK73" s="1296"/>
      <c r="BL73" s="1296"/>
      <c r="BM73" s="1296"/>
      <c r="BN73" s="1297"/>
      <c r="BO73" s="1286" t="s">
        <v>40</v>
      </c>
      <c r="BP73" s="1304"/>
      <c r="BQ73" s="1304"/>
      <c r="BR73" s="1304"/>
      <c r="BS73" s="1304"/>
      <c r="BT73" s="1304"/>
      <c r="BU73" s="1304"/>
      <c r="BV73" s="1304"/>
      <c r="BW73" s="1304"/>
      <c r="BX73" s="1304"/>
      <c r="BY73" s="1304"/>
      <c r="BZ73" s="1304"/>
      <c r="CA73" s="1304"/>
      <c r="CB73" s="1304"/>
      <c r="CC73" s="1304"/>
      <c r="CD73" s="1304"/>
      <c r="CE73" s="1305"/>
    </row>
    <row r="74" spans="4:96" ht="6" customHeight="1">
      <c r="D74" s="1245"/>
      <c r="E74" s="921"/>
      <c r="F74" s="921"/>
      <c r="G74" s="921"/>
      <c r="H74" s="921"/>
      <c r="I74" s="921"/>
      <c r="J74" s="921"/>
      <c r="K74" s="1246"/>
      <c r="L74" s="1262"/>
      <c r="M74" s="1263"/>
      <c r="N74" s="1263"/>
      <c r="O74" s="1263"/>
      <c r="P74" s="1263"/>
      <c r="Q74" s="1263"/>
      <c r="R74" s="1263"/>
      <c r="S74" s="1264"/>
      <c r="T74" s="1271"/>
      <c r="U74" s="1272"/>
      <c r="V74" s="1272"/>
      <c r="W74" s="1272"/>
      <c r="X74" s="1272"/>
      <c r="Y74" s="1272"/>
      <c r="Z74" s="1272"/>
      <c r="AA74" s="1272"/>
      <c r="AB74" s="1272"/>
      <c r="AC74" s="1272"/>
      <c r="AD74" s="1272"/>
      <c r="AE74" s="1272"/>
      <c r="AF74" s="1272"/>
      <c r="AG74" s="1272"/>
      <c r="AH74" s="1272"/>
      <c r="AI74" s="1273"/>
      <c r="AJ74" s="1280"/>
      <c r="AK74" s="1281"/>
      <c r="AL74" s="1281"/>
      <c r="AM74" s="1281"/>
      <c r="AN74" s="1281"/>
      <c r="AO74" s="1281"/>
      <c r="AP74" s="1281"/>
      <c r="AQ74" s="1282"/>
      <c r="AR74" s="1289"/>
      <c r="AS74" s="1290"/>
      <c r="AT74" s="1290"/>
      <c r="AU74" s="1290"/>
      <c r="AV74" s="1290"/>
      <c r="AW74" s="1290"/>
      <c r="AX74" s="1290"/>
      <c r="AY74" s="1290"/>
      <c r="AZ74" s="1290"/>
      <c r="BA74" s="1290"/>
      <c r="BB74" s="1290"/>
      <c r="BC74" s="1290"/>
      <c r="BD74" s="1290"/>
      <c r="BE74" s="1290"/>
      <c r="BF74" s="1291"/>
      <c r="BG74" s="1298"/>
      <c r="BH74" s="1299"/>
      <c r="BI74" s="1299"/>
      <c r="BJ74" s="1299"/>
      <c r="BK74" s="1299"/>
      <c r="BL74" s="1299"/>
      <c r="BM74" s="1299"/>
      <c r="BN74" s="1300"/>
      <c r="BO74" s="1140"/>
      <c r="BP74" s="1141"/>
      <c r="BQ74" s="1141"/>
      <c r="BR74" s="1141"/>
      <c r="BS74" s="1141"/>
      <c r="BT74" s="1141"/>
      <c r="BU74" s="1141"/>
      <c r="BV74" s="1141"/>
      <c r="BW74" s="1141"/>
      <c r="BX74" s="1141"/>
      <c r="BY74" s="1141"/>
      <c r="BZ74" s="1141"/>
      <c r="CA74" s="1141"/>
      <c r="CB74" s="1141"/>
      <c r="CC74" s="1141"/>
      <c r="CD74" s="1141"/>
      <c r="CE74" s="1306"/>
    </row>
    <row r="75" spans="4:96" ht="9.75" customHeight="1">
      <c r="D75" s="1245"/>
      <c r="E75" s="921"/>
      <c r="F75" s="921"/>
      <c r="G75" s="921"/>
      <c r="H75" s="921"/>
      <c r="I75" s="921"/>
      <c r="J75" s="921"/>
      <c r="K75" s="1246"/>
      <c r="L75" s="1262"/>
      <c r="M75" s="1263"/>
      <c r="N75" s="1263"/>
      <c r="O75" s="1263"/>
      <c r="P75" s="1263"/>
      <c r="Q75" s="1263"/>
      <c r="R75" s="1263"/>
      <c r="S75" s="1264"/>
      <c r="T75" s="1271"/>
      <c r="U75" s="1272"/>
      <c r="V75" s="1272"/>
      <c r="W75" s="1272"/>
      <c r="X75" s="1272"/>
      <c r="Y75" s="1272"/>
      <c r="Z75" s="1272"/>
      <c r="AA75" s="1272"/>
      <c r="AB75" s="1272"/>
      <c r="AC75" s="1272"/>
      <c r="AD75" s="1272"/>
      <c r="AE75" s="1272"/>
      <c r="AF75" s="1272"/>
      <c r="AG75" s="1272"/>
      <c r="AH75" s="1272"/>
      <c r="AI75" s="1273"/>
      <c r="AJ75" s="1280"/>
      <c r="AK75" s="1281"/>
      <c r="AL75" s="1281"/>
      <c r="AM75" s="1281"/>
      <c r="AN75" s="1281"/>
      <c r="AO75" s="1281"/>
      <c r="AP75" s="1281"/>
      <c r="AQ75" s="1282"/>
      <c r="AR75" s="1289"/>
      <c r="AS75" s="1290"/>
      <c r="AT75" s="1290"/>
      <c r="AU75" s="1290"/>
      <c r="AV75" s="1290"/>
      <c r="AW75" s="1290"/>
      <c r="AX75" s="1290"/>
      <c r="AY75" s="1290"/>
      <c r="AZ75" s="1290"/>
      <c r="BA75" s="1290"/>
      <c r="BB75" s="1290"/>
      <c r="BC75" s="1290"/>
      <c r="BD75" s="1290"/>
      <c r="BE75" s="1290"/>
      <c r="BF75" s="1291"/>
      <c r="BG75" s="1298"/>
      <c r="BH75" s="1299"/>
      <c r="BI75" s="1299"/>
      <c r="BJ75" s="1299"/>
      <c r="BK75" s="1299"/>
      <c r="BL75" s="1299"/>
      <c r="BM75" s="1299"/>
      <c r="BN75" s="1300"/>
      <c r="BO75" s="1140"/>
      <c r="BP75" s="1141"/>
      <c r="BQ75" s="1141"/>
      <c r="BR75" s="1141"/>
      <c r="BS75" s="1141"/>
      <c r="BT75" s="1141"/>
      <c r="BU75" s="1141"/>
      <c r="BV75" s="1141"/>
      <c r="BW75" s="1141"/>
      <c r="BX75" s="1141"/>
      <c r="BY75" s="1141"/>
      <c r="BZ75" s="1141"/>
      <c r="CA75" s="1141"/>
      <c r="CB75" s="1141"/>
      <c r="CC75" s="1141"/>
      <c r="CD75" s="1141"/>
      <c r="CE75" s="1306"/>
    </row>
    <row r="76" spans="4:96" ht="9.75" customHeight="1">
      <c r="D76" s="1245"/>
      <c r="E76" s="921"/>
      <c r="F76" s="921"/>
      <c r="G76" s="921"/>
      <c r="H76" s="921"/>
      <c r="I76" s="921"/>
      <c r="J76" s="921"/>
      <c r="K76" s="1246"/>
      <c r="L76" s="1262"/>
      <c r="M76" s="1263"/>
      <c r="N76" s="1263"/>
      <c r="O76" s="1263"/>
      <c r="P76" s="1263"/>
      <c r="Q76" s="1263"/>
      <c r="R76" s="1263"/>
      <c r="S76" s="1264"/>
      <c r="T76" s="1271"/>
      <c r="U76" s="1272"/>
      <c r="V76" s="1272"/>
      <c r="W76" s="1272"/>
      <c r="X76" s="1272"/>
      <c r="Y76" s="1272"/>
      <c r="Z76" s="1272"/>
      <c r="AA76" s="1272"/>
      <c r="AB76" s="1272"/>
      <c r="AC76" s="1272"/>
      <c r="AD76" s="1272"/>
      <c r="AE76" s="1272"/>
      <c r="AF76" s="1272"/>
      <c r="AG76" s="1272"/>
      <c r="AH76" s="1272"/>
      <c r="AI76" s="1273"/>
      <c r="AJ76" s="1280"/>
      <c r="AK76" s="1281"/>
      <c r="AL76" s="1281"/>
      <c r="AM76" s="1281"/>
      <c r="AN76" s="1281"/>
      <c r="AO76" s="1281"/>
      <c r="AP76" s="1281"/>
      <c r="AQ76" s="1282"/>
      <c r="AR76" s="1289"/>
      <c r="AS76" s="1290"/>
      <c r="AT76" s="1290"/>
      <c r="AU76" s="1290"/>
      <c r="AV76" s="1290"/>
      <c r="AW76" s="1290"/>
      <c r="AX76" s="1290"/>
      <c r="AY76" s="1290"/>
      <c r="AZ76" s="1290"/>
      <c r="BA76" s="1290"/>
      <c r="BB76" s="1290"/>
      <c r="BC76" s="1290"/>
      <c r="BD76" s="1290"/>
      <c r="BE76" s="1290"/>
      <c r="BF76" s="1291"/>
      <c r="BG76" s="1298"/>
      <c r="BH76" s="1299"/>
      <c r="BI76" s="1299"/>
      <c r="BJ76" s="1299"/>
      <c r="BK76" s="1299"/>
      <c r="BL76" s="1299"/>
      <c r="BM76" s="1299"/>
      <c r="BN76" s="1300"/>
      <c r="BO76" s="1140"/>
      <c r="BP76" s="1141"/>
      <c r="BQ76" s="1141"/>
      <c r="BR76" s="1141"/>
      <c r="BS76" s="1141"/>
      <c r="BT76" s="1141"/>
      <c r="BU76" s="1141"/>
      <c r="BV76" s="1141"/>
      <c r="BW76" s="1141"/>
      <c r="BX76" s="1141"/>
      <c r="BY76" s="1141"/>
      <c r="BZ76" s="1141"/>
      <c r="CA76" s="1141"/>
      <c r="CB76" s="1141"/>
      <c r="CC76" s="1141"/>
      <c r="CD76" s="1141"/>
      <c r="CE76" s="1306"/>
    </row>
    <row r="77" spans="4:96" ht="9.75" customHeight="1" thickBot="1">
      <c r="D77" s="1247"/>
      <c r="E77" s="1248"/>
      <c r="F77" s="1248"/>
      <c r="G77" s="1248"/>
      <c r="H77" s="1248"/>
      <c r="I77" s="1248"/>
      <c r="J77" s="1248"/>
      <c r="K77" s="1249"/>
      <c r="L77" s="1265"/>
      <c r="M77" s="1266"/>
      <c r="N77" s="1266"/>
      <c r="O77" s="1266"/>
      <c r="P77" s="1266"/>
      <c r="Q77" s="1266"/>
      <c r="R77" s="1266"/>
      <c r="S77" s="1267"/>
      <c r="T77" s="1274"/>
      <c r="U77" s="1275"/>
      <c r="V77" s="1275"/>
      <c r="W77" s="1275"/>
      <c r="X77" s="1275"/>
      <c r="Y77" s="1275"/>
      <c r="Z77" s="1275"/>
      <c r="AA77" s="1275"/>
      <c r="AB77" s="1275"/>
      <c r="AC77" s="1275"/>
      <c r="AD77" s="1275"/>
      <c r="AE77" s="1275"/>
      <c r="AF77" s="1275"/>
      <c r="AG77" s="1275"/>
      <c r="AH77" s="1275"/>
      <c r="AI77" s="1276"/>
      <c r="AJ77" s="1283"/>
      <c r="AK77" s="1284"/>
      <c r="AL77" s="1284"/>
      <c r="AM77" s="1284"/>
      <c r="AN77" s="1284"/>
      <c r="AO77" s="1284"/>
      <c r="AP77" s="1284"/>
      <c r="AQ77" s="1285"/>
      <c r="AR77" s="1292"/>
      <c r="AS77" s="1293"/>
      <c r="AT77" s="1293"/>
      <c r="AU77" s="1293"/>
      <c r="AV77" s="1293"/>
      <c r="AW77" s="1293"/>
      <c r="AX77" s="1293"/>
      <c r="AY77" s="1293"/>
      <c r="AZ77" s="1293"/>
      <c r="BA77" s="1293"/>
      <c r="BB77" s="1293"/>
      <c r="BC77" s="1293"/>
      <c r="BD77" s="1293"/>
      <c r="BE77" s="1293"/>
      <c r="BF77" s="1294"/>
      <c r="BG77" s="1301"/>
      <c r="BH77" s="1302"/>
      <c r="BI77" s="1302"/>
      <c r="BJ77" s="1302"/>
      <c r="BK77" s="1302"/>
      <c r="BL77" s="1302"/>
      <c r="BM77" s="1302"/>
      <c r="BN77" s="1303"/>
      <c r="BO77" s="1307"/>
      <c r="BP77" s="1308"/>
      <c r="BQ77" s="1308"/>
      <c r="BR77" s="1308"/>
      <c r="BS77" s="1308"/>
      <c r="BT77" s="1308"/>
      <c r="BU77" s="1308"/>
      <c r="BV77" s="1308"/>
      <c r="BW77" s="1308"/>
      <c r="BX77" s="1308"/>
      <c r="BY77" s="1308"/>
      <c r="BZ77" s="1308"/>
      <c r="CA77" s="1308"/>
      <c r="CB77" s="1308"/>
      <c r="CC77" s="1308"/>
      <c r="CD77" s="1308"/>
      <c r="CE77" s="1309"/>
    </row>
    <row r="78" spans="4:96" ht="5.25" customHeight="1" thickTop="1">
      <c r="D78" s="431"/>
    </row>
    <row r="79" spans="4:96" ht="20.100000000000001" customHeight="1">
      <c r="E79" s="432"/>
      <c r="F79" s="432"/>
      <c r="G79" s="433"/>
      <c r="H79" s="434" t="str">
        <f>IF(I88="","※","※1")</f>
        <v>※</v>
      </c>
      <c r="I79" s="433" t="s">
        <v>506</v>
      </c>
      <c r="J79" s="433"/>
      <c r="K79" s="433"/>
      <c r="Y79" s="433" t="s">
        <v>507</v>
      </c>
      <c r="Z79" s="433"/>
      <c r="AA79" s="433"/>
      <c r="AB79" s="433"/>
      <c r="AC79" s="433"/>
      <c r="AD79" s="433"/>
      <c r="AE79" s="433"/>
      <c r="AF79" s="433"/>
    </row>
    <row r="80" spans="4:96" ht="20.100000000000001" customHeight="1">
      <c r="E80" s="432"/>
      <c r="Z80" s="433"/>
      <c r="AA80" s="433" t="s">
        <v>508</v>
      </c>
      <c r="AB80" s="433"/>
      <c r="AC80" s="433"/>
      <c r="AD80" s="433"/>
      <c r="AE80" s="433"/>
      <c r="AF80" s="433"/>
    </row>
    <row r="81" spans="8:93" ht="9.9499999999999993" customHeight="1">
      <c r="Y81" s="433"/>
      <c r="Z81" s="433"/>
      <c r="AA81" s="433"/>
      <c r="AB81" s="433"/>
      <c r="AC81" s="433"/>
      <c r="AD81" s="433"/>
      <c r="AE81" s="433"/>
      <c r="AF81" s="433"/>
    </row>
    <row r="82" spans="8:93" ht="20.100000000000001" customHeight="1">
      <c r="Y82" s="433" t="s">
        <v>509</v>
      </c>
      <c r="Z82" s="433"/>
      <c r="AA82" s="433"/>
      <c r="AB82" s="433"/>
      <c r="AC82" s="433"/>
      <c r="AD82" s="433"/>
      <c r="AE82" s="433"/>
      <c r="AF82" s="433"/>
      <c r="BZ82" s="433"/>
      <c r="CA82" s="433"/>
      <c r="CB82" s="433"/>
      <c r="CC82" s="433"/>
      <c r="CD82" s="433"/>
      <c r="CE82" s="433"/>
      <c r="CF82" s="433"/>
    </row>
    <row r="83" spans="8:93" ht="20.100000000000001" customHeight="1">
      <c r="Z83" s="433"/>
      <c r="AA83" s="433" t="s">
        <v>510</v>
      </c>
      <c r="AB83" s="433"/>
      <c r="AC83" s="433"/>
      <c r="AD83" s="433"/>
      <c r="AE83" s="433"/>
      <c r="AF83" s="433"/>
    </row>
    <row r="84" spans="8:93" ht="9.9499999999999993" customHeight="1">
      <c r="Y84" s="433"/>
      <c r="Z84" s="433"/>
      <c r="AA84" s="433"/>
      <c r="AB84" s="433"/>
      <c r="AC84" s="433"/>
      <c r="AD84" s="433"/>
      <c r="AE84" s="433"/>
      <c r="AF84" s="433"/>
    </row>
    <row r="85" spans="8:93" ht="20.100000000000001" customHeight="1"/>
    <row r="86" spans="8:93" ht="20.100000000000001" customHeight="1">
      <c r="I86" s="433" t="s">
        <v>511</v>
      </c>
      <c r="J86" s="433"/>
      <c r="Y86" s="433" t="s">
        <v>512</v>
      </c>
    </row>
    <row r="87" spans="8:93" ht="20.100000000000001" customHeight="1"/>
    <row r="88" spans="8:93" ht="20.100000000000001" customHeight="1">
      <c r="H88" s="435" t="str">
        <f>IF(I88="","","※2")</f>
        <v/>
      </c>
      <c r="I88" s="1364" t="str">
        <f>IF(LEN(IF(作業１!F12&gt;1,CONCATENATE(作業１!G18," ",作業１!G6," ",作業２!G8),IF(作業１!F12=1,CONCATENATE(作業１!G19," ",作業１!G6),"")))&gt;50,(IF(作業１!F12&gt;1,CONCATENATE(作業１!G18," ",作業１!G6," ",作業２!G8),IF(作業１!F12=1,CONCATENATE(作業１!G19," ",作業１!G6),""))),"")</f>
        <v/>
      </c>
      <c r="J88" s="1364"/>
      <c r="K88" s="1364"/>
      <c r="L88" s="1364"/>
      <c r="M88" s="1364"/>
      <c r="N88" s="1364"/>
      <c r="O88" s="1364"/>
      <c r="P88" s="1364"/>
      <c r="Q88" s="1364"/>
      <c r="R88" s="1364"/>
      <c r="S88" s="1364"/>
      <c r="T88" s="1364"/>
      <c r="U88" s="1364"/>
      <c r="V88" s="1364"/>
      <c r="W88" s="1364"/>
      <c r="X88" s="1364"/>
      <c r="Y88" s="1364"/>
      <c r="Z88" s="1364"/>
      <c r="AA88" s="1364"/>
      <c r="AB88" s="1364"/>
      <c r="AC88" s="1364"/>
      <c r="AD88" s="1364"/>
      <c r="AE88" s="1364"/>
      <c r="AF88" s="1364"/>
      <c r="AG88" s="1364"/>
      <c r="AH88" s="1364"/>
      <c r="AI88" s="1364"/>
      <c r="AJ88" s="1364"/>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364"/>
      <c r="BO88" s="1364"/>
      <c r="BP88" s="1364"/>
      <c r="BQ88" s="1364"/>
      <c r="BR88" s="1364"/>
      <c r="BS88" s="1364"/>
      <c r="BT88" s="1364"/>
      <c r="BU88" s="1364"/>
      <c r="BV88" s="1364"/>
      <c r="BW88" s="1364"/>
      <c r="BX88" s="1364"/>
      <c r="BY88" s="1364"/>
      <c r="BZ88" s="1364"/>
      <c r="CA88" s="1364"/>
      <c r="CB88" s="1364"/>
      <c r="CC88" s="1364"/>
      <c r="CD88" s="1364"/>
      <c r="CE88" s="1364"/>
      <c r="CF88" s="1364"/>
      <c r="CG88" s="1364"/>
      <c r="CH88" s="1364"/>
      <c r="CI88" s="1364"/>
      <c r="CJ88" s="1364"/>
      <c r="CK88" s="1364"/>
      <c r="CL88" s="1364"/>
      <c r="CM88" s="1364"/>
      <c r="CN88" s="1364"/>
      <c r="CO88" s="1364"/>
    </row>
    <row r="89" spans="8:93" ht="20.100000000000001" customHeight="1">
      <c r="I89" s="1364"/>
      <c r="J89" s="1364"/>
      <c r="K89" s="1364"/>
      <c r="L89" s="1364"/>
      <c r="M89" s="1364"/>
      <c r="N89" s="1364"/>
      <c r="O89" s="1364"/>
      <c r="P89" s="1364"/>
      <c r="Q89" s="1364"/>
      <c r="R89" s="1364"/>
      <c r="S89" s="1364"/>
      <c r="T89" s="1364"/>
      <c r="U89" s="1364"/>
      <c r="V89" s="1364"/>
      <c r="W89" s="1364"/>
      <c r="X89" s="1364"/>
      <c r="Y89" s="1364"/>
      <c r="Z89" s="1364"/>
      <c r="AA89" s="1364"/>
      <c r="AB89" s="1364"/>
      <c r="AC89" s="1364"/>
      <c r="AD89" s="1364"/>
      <c r="AE89" s="1364"/>
      <c r="AF89" s="1364"/>
      <c r="AG89" s="1364"/>
      <c r="AH89" s="1364"/>
      <c r="AI89" s="1364"/>
      <c r="AJ89" s="1364"/>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364"/>
      <c r="BO89" s="1364"/>
      <c r="BP89" s="1364"/>
      <c r="BQ89" s="1364"/>
      <c r="BR89" s="1364"/>
      <c r="BS89" s="1364"/>
      <c r="BT89" s="1364"/>
      <c r="BU89" s="1364"/>
      <c r="BV89" s="1364"/>
      <c r="BW89" s="1364"/>
      <c r="BX89" s="1364"/>
      <c r="BY89" s="1364"/>
      <c r="BZ89" s="1364"/>
      <c r="CA89" s="1364"/>
      <c r="CB89" s="1364"/>
      <c r="CC89" s="1364"/>
      <c r="CD89" s="1364"/>
      <c r="CE89" s="1364"/>
      <c r="CF89" s="1364"/>
      <c r="CG89" s="1364"/>
      <c r="CH89" s="1364"/>
      <c r="CI89" s="1364"/>
      <c r="CJ89" s="1364"/>
      <c r="CK89" s="1364"/>
      <c r="CL89" s="1364"/>
      <c r="CM89" s="1364"/>
      <c r="CN89" s="1364"/>
      <c r="CO89" s="1364"/>
    </row>
    <row r="90" spans="8:93" ht="20.100000000000001" customHeight="1"/>
    <row r="91" spans="8:93" ht="20.100000000000001" customHeight="1"/>
    <row r="92" spans="8:93" ht="20.100000000000001" customHeight="1"/>
    <row r="93" spans="8:93" ht="20.100000000000001" customHeight="1"/>
    <row r="94" spans="8:93" ht="20.100000000000001" customHeight="1"/>
    <row r="95" spans="8:93" ht="20.100000000000001" customHeight="1"/>
    <row r="96" spans="8:93" ht="20.100000000000001" customHeight="1"/>
    <row r="97" spans="4:96" ht="20.100000000000001" customHeight="1"/>
    <row r="98" spans="4:96" ht="20.100000000000001" customHeight="1"/>
    <row r="99" spans="4:96" ht="20.100000000000001" customHeight="1"/>
    <row r="100" spans="4:96" ht="20.100000000000001" customHeight="1"/>
    <row r="101" spans="4:96" ht="20.100000000000001" customHeight="1"/>
    <row r="102" spans="4:96" ht="9.9499999999999993" customHeight="1" thickBot="1">
      <c r="D102" s="431"/>
    </row>
    <row r="103" spans="4:96" ht="9.75" customHeight="1" thickTop="1">
      <c r="D103" s="1107" t="s">
        <v>36</v>
      </c>
      <c r="E103" s="1108"/>
      <c r="F103" s="1108"/>
      <c r="G103" s="1108"/>
      <c r="H103" s="1108"/>
      <c r="I103" s="1108"/>
      <c r="J103" s="1109"/>
      <c r="K103" s="1222" t="s">
        <v>21</v>
      </c>
      <c r="L103" s="1108"/>
      <c r="M103" s="1108"/>
      <c r="N103" s="1108"/>
      <c r="O103" s="1108"/>
      <c r="P103" s="1109"/>
      <c r="Q103" s="1486" t="str">
        <f>IF(作業２!G19="","",作業２!G19)</f>
        <v/>
      </c>
      <c r="R103" s="1487"/>
      <c r="S103" s="1487"/>
      <c r="T103" s="1487"/>
      <c r="U103" s="1487"/>
      <c r="V103" s="1487"/>
      <c r="W103" s="1487"/>
      <c r="X103" s="1487"/>
      <c r="Y103" s="1487"/>
      <c r="Z103" s="1487"/>
      <c r="AA103" s="1487"/>
      <c r="AB103" s="1487"/>
      <c r="AC103" s="1487"/>
      <c r="AD103" s="1487"/>
      <c r="AE103" s="1487"/>
      <c r="AF103" s="1487"/>
      <c r="AG103" s="1487"/>
      <c r="AH103" s="1487"/>
      <c r="AI103" s="1487"/>
      <c r="AJ103" s="1487"/>
      <c r="AK103" s="1487"/>
      <c r="AL103" s="1487"/>
      <c r="AM103" s="1487"/>
      <c r="AN103" s="1487"/>
      <c r="AO103" s="1487"/>
      <c r="AP103" s="1488"/>
      <c r="AQ103" s="1232" t="s">
        <v>37</v>
      </c>
      <c r="AR103" s="1233"/>
      <c r="AS103" s="1233"/>
      <c r="AT103" s="1233"/>
      <c r="AU103" s="1233"/>
      <c r="AV103" s="1233"/>
      <c r="AW103" s="1234"/>
      <c r="AX103" s="726" t="str">
        <f>IF(作業２!G21="","",作業２!G21)</f>
        <v/>
      </c>
      <c r="AY103" s="727"/>
      <c r="AZ103" s="727"/>
      <c r="BA103" s="727"/>
      <c r="BB103" s="727"/>
      <c r="BC103" s="727"/>
      <c r="BD103" s="727"/>
      <c r="BE103" s="727"/>
      <c r="BF103" s="727"/>
      <c r="BG103" s="727"/>
      <c r="BH103" s="727"/>
      <c r="BI103" s="727"/>
      <c r="BJ103" s="727"/>
      <c r="BK103" s="727"/>
      <c r="BL103" s="727"/>
      <c r="BM103" s="727"/>
      <c r="BN103" s="727"/>
      <c r="BO103" s="727"/>
      <c r="BP103" s="728"/>
    </row>
    <row r="104" spans="4:96" ht="9.75" customHeight="1">
      <c r="D104" s="762"/>
      <c r="E104" s="763"/>
      <c r="F104" s="763"/>
      <c r="G104" s="763"/>
      <c r="H104" s="763"/>
      <c r="I104" s="763"/>
      <c r="J104" s="764"/>
      <c r="K104" s="1031"/>
      <c r="L104" s="763"/>
      <c r="M104" s="763"/>
      <c r="N104" s="763"/>
      <c r="O104" s="763"/>
      <c r="P104" s="764"/>
      <c r="Q104" s="1489"/>
      <c r="R104" s="1103"/>
      <c r="S104" s="1103"/>
      <c r="T104" s="1103"/>
      <c r="U104" s="1103"/>
      <c r="V104" s="1103"/>
      <c r="W104" s="1103"/>
      <c r="X104" s="1103"/>
      <c r="Y104" s="1103"/>
      <c r="Z104" s="1103"/>
      <c r="AA104" s="1103"/>
      <c r="AB104" s="1103"/>
      <c r="AC104" s="1103"/>
      <c r="AD104" s="1103"/>
      <c r="AE104" s="1103"/>
      <c r="AF104" s="1103"/>
      <c r="AG104" s="1103"/>
      <c r="AH104" s="1103"/>
      <c r="AI104" s="1103"/>
      <c r="AJ104" s="1103"/>
      <c r="AK104" s="1103"/>
      <c r="AL104" s="1103"/>
      <c r="AM104" s="1103"/>
      <c r="AN104" s="1103"/>
      <c r="AO104" s="1103"/>
      <c r="AP104" s="1104"/>
      <c r="AQ104" s="1235"/>
      <c r="AR104" s="1236"/>
      <c r="AS104" s="1236"/>
      <c r="AT104" s="1236"/>
      <c r="AU104" s="1236"/>
      <c r="AV104" s="1236"/>
      <c r="AW104" s="1237"/>
      <c r="AX104" s="729"/>
      <c r="AY104" s="730"/>
      <c r="AZ104" s="730"/>
      <c r="BA104" s="730"/>
      <c r="BB104" s="730"/>
      <c r="BC104" s="730"/>
      <c r="BD104" s="730"/>
      <c r="BE104" s="730"/>
      <c r="BF104" s="730"/>
      <c r="BG104" s="730"/>
      <c r="BH104" s="730"/>
      <c r="BI104" s="730"/>
      <c r="BJ104" s="730"/>
      <c r="BK104" s="730"/>
      <c r="BL104" s="730"/>
      <c r="BM104" s="730"/>
      <c r="BN104" s="730"/>
      <c r="BO104" s="730"/>
      <c r="BP104" s="731"/>
      <c r="BR104" s="1241" t="s">
        <v>57</v>
      </c>
      <c r="BS104" s="1242"/>
      <c r="BT104" s="1242"/>
      <c r="BU104" s="1242"/>
      <c r="BV104" s="1242"/>
      <c r="BW104" s="1242"/>
      <c r="BX104" s="1242"/>
      <c r="BY104" s="1242"/>
      <c r="BZ104" s="1242"/>
      <c r="CA104" s="1242"/>
      <c r="CB104" s="1242"/>
      <c r="CC104" s="1365"/>
      <c r="CD104" s="1365"/>
      <c r="CE104" s="1365"/>
      <c r="CF104" s="1365"/>
      <c r="CG104" s="1365"/>
      <c r="CH104" s="1365"/>
      <c r="CI104" s="1365"/>
      <c r="CJ104" s="1365"/>
      <c r="CK104" s="1365"/>
      <c r="CL104" s="1365"/>
      <c r="CM104" s="1365"/>
      <c r="CN104" s="1365"/>
      <c r="CO104" s="1365"/>
      <c r="CP104" s="1365"/>
      <c r="CQ104" s="1365"/>
    </row>
    <row r="105" spans="4:96" ht="9.75" customHeight="1">
      <c r="D105" s="762"/>
      <c r="E105" s="763"/>
      <c r="F105" s="763"/>
      <c r="G105" s="763"/>
      <c r="H105" s="763"/>
      <c r="I105" s="763"/>
      <c r="J105" s="764"/>
      <c r="K105" s="1031"/>
      <c r="L105" s="763"/>
      <c r="M105" s="763"/>
      <c r="N105" s="763"/>
      <c r="O105" s="763"/>
      <c r="P105" s="764"/>
      <c r="Q105" s="1489"/>
      <c r="R105" s="1103"/>
      <c r="S105" s="1103"/>
      <c r="T105" s="1103"/>
      <c r="U105" s="1103"/>
      <c r="V105" s="1103"/>
      <c r="W105" s="1103"/>
      <c r="X105" s="1103"/>
      <c r="Y105" s="1103"/>
      <c r="Z105" s="1103"/>
      <c r="AA105" s="1103"/>
      <c r="AB105" s="1103"/>
      <c r="AC105" s="1103"/>
      <c r="AD105" s="1103"/>
      <c r="AE105" s="1103"/>
      <c r="AF105" s="1103"/>
      <c r="AG105" s="1103"/>
      <c r="AH105" s="1103"/>
      <c r="AI105" s="1103"/>
      <c r="AJ105" s="1103"/>
      <c r="AK105" s="1103"/>
      <c r="AL105" s="1103"/>
      <c r="AM105" s="1103"/>
      <c r="AN105" s="1103"/>
      <c r="AO105" s="1103"/>
      <c r="AP105" s="1104"/>
      <c r="AQ105" s="1235"/>
      <c r="AR105" s="1236"/>
      <c r="AS105" s="1236"/>
      <c r="AT105" s="1236"/>
      <c r="AU105" s="1236"/>
      <c r="AV105" s="1236"/>
      <c r="AW105" s="1237"/>
      <c r="AX105" s="729"/>
      <c r="AY105" s="730"/>
      <c r="AZ105" s="730"/>
      <c r="BA105" s="730"/>
      <c r="BB105" s="730"/>
      <c r="BC105" s="730"/>
      <c r="BD105" s="730"/>
      <c r="BE105" s="730"/>
      <c r="BF105" s="730"/>
      <c r="BG105" s="730"/>
      <c r="BH105" s="730"/>
      <c r="BI105" s="730"/>
      <c r="BJ105" s="730"/>
      <c r="BK105" s="730"/>
      <c r="BL105" s="730"/>
      <c r="BM105" s="730"/>
      <c r="BN105" s="730"/>
      <c r="BO105" s="730"/>
      <c r="BP105" s="731"/>
      <c r="BR105" s="1243"/>
      <c r="BS105" s="1243"/>
      <c r="BT105" s="1243"/>
      <c r="BU105" s="1243"/>
      <c r="BV105" s="1243"/>
      <c r="BW105" s="1243"/>
      <c r="BX105" s="1243"/>
      <c r="BY105" s="1243"/>
      <c r="BZ105" s="1243"/>
      <c r="CA105" s="1243"/>
      <c r="CB105" s="1243"/>
      <c r="CC105" s="1366"/>
      <c r="CD105" s="1366"/>
      <c r="CE105" s="1366"/>
      <c r="CF105" s="1366"/>
      <c r="CG105" s="1366"/>
      <c r="CH105" s="1366"/>
      <c r="CI105" s="1366"/>
      <c r="CJ105" s="1366"/>
      <c r="CK105" s="1366"/>
      <c r="CL105" s="1366"/>
      <c r="CM105" s="1366"/>
      <c r="CN105" s="1366"/>
      <c r="CO105" s="1366"/>
      <c r="CP105" s="1366"/>
      <c r="CQ105" s="1366"/>
    </row>
    <row r="106" spans="4:96" ht="9.75" customHeight="1">
      <c r="D106" s="762"/>
      <c r="E106" s="763"/>
      <c r="F106" s="763"/>
      <c r="G106" s="763"/>
      <c r="H106" s="763"/>
      <c r="I106" s="763"/>
      <c r="J106" s="764"/>
      <c r="K106" s="1032"/>
      <c r="L106" s="1033"/>
      <c r="M106" s="1033"/>
      <c r="N106" s="1033"/>
      <c r="O106" s="1033"/>
      <c r="P106" s="1034"/>
      <c r="Q106" s="1490"/>
      <c r="R106" s="1105"/>
      <c r="S106" s="1105"/>
      <c r="T106" s="1105"/>
      <c r="U106" s="1105"/>
      <c r="V106" s="1105"/>
      <c r="W106" s="1105"/>
      <c r="X106" s="1105"/>
      <c r="Y106" s="1105"/>
      <c r="Z106" s="1105"/>
      <c r="AA106" s="1105"/>
      <c r="AB106" s="1105"/>
      <c r="AC106" s="1105"/>
      <c r="AD106" s="1105"/>
      <c r="AE106" s="1105"/>
      <c r="AF106" s="1105"/>
      <c r="AG106" s="1105"/>
      <c r="AH106" s="1105"/>
      <c r="AI106" s="1105"/>
      <c r="AJ106" s="1105"/>
      <c r="AK106" s="1105"/>
      <c r="AL106" s="1105"/>
      <c r="AM106" s="1105"/>
      <c r="AN106" s="1105"/>
      <c r="AO106" s="1105"/>
      <c r="AP106" s="1106"/>
      <c r="AQ106" s="1238"/>
      <c r="AR106" s="1239"/>
      <c r="AS106" s="1239"/>
      <c r="AT106" s="1239"/>
      <c r="AU106" s="1239"/>
      <c r="AV106" s="1239"/>
      <c r="AW106" s="1240"/>
      <c r="AX106" s="732"/>
      <c r="AY106" s="733"/>
      <c r="AZ106" s="733"/>
      <c r="BA106" s="733"/>
      <c r="BB106" s="733"/>
      <c r="BC106" s="733"/>
      <c r="BD106" s="733"/>
      <c r="BE106" s="733"/>
      <c r="BF106" s="733"/>
      <c r="BG106" s="733"/>
      <c r="BH106" s="733"/>
      <c r="BI106" s="733"/>
      <c r="BJ106" s="733"/>
      <c r="BK106" s="733"/>
      <c r="BL106" s="733"/>
      <c r="BM106" s="733"/>
      <c r="BN106" s="733"/>
      <c r="BO106" s="733"/>
      <c r="BP106" s="734"/>
      <c r="BR106" s="1243"/>
      <c r="BS106" s="1243"/>
      <c r="BT106" s="1243"/>
      <c r="BU106" s="1243"/>
      <c r="BV106" s="1243"/>
      <c r="BW106" s="1243"/>
      <c r="BX106" s="1243"/>
      <c r="BY106" s="1243"/>
      <c r="BZ106" s="1243"/>
      <c r="CA106" s="1243"/>
      <c r="CB106" s="1243"/>
      <c r="CC106" s="1366"/>
      <c r="CD106" s="1366"/>
      <c r="CE106" s="1366"/>
      <c r="CF106" s="1366"/>
      <c r="CG106" s="1366"/>
      <c r="CH106" s="1366"/>
      <c r="CI106" s="1366"/>
      <c r="CJ106" s="1366"/>
      <c r="CK106" s="1366"/>
      <c r="CL106" s="1366"/>
      <c r="CM106" s="1366"/>
      <c r="CN106" s="1366"/>
      <c r="CO106" s="1366"/>
      <c r="CP106" s="1366"/>
      <c r="CQ106" s="1366"/>
    </row>
    <row r="107" spans="4:96" ht="9.75" customHeight="1">
      <c r="D107" s="762"/>
      <c r="E107" s="763"/>
      <c r="F107" s="763"/>
      <c r="G107" s="763"/>
      <c r="H107" s="763"/>
      <c r="I107" s="763"/>
      <c r="J107" s="764"/>
      <c r="K107" s="1158" t="s">
        <v>22</v>
      </c>
      <c r="L107" s="757"/>
      <c r="M107" s="757"/>
      <c r="N107" s="757"/>
      <c r="O107" s="757"/>
      <c r="P107" s="758"/>
      <c r="Q107" s="1491" t="str">
        <f>IF(作業２!G20="","",作業２!G20)</f>
        <v/>
      </c>
      <c r="R107" s="1492"/>
      <c r="S107" s="1492"/>
      <c r="T107" s="1492"/>
      <c r="U107" s="1492"/>
      <c r="V107" s="1492"/>
      <c r="W107" s="1492"/>
      <c r="X107" s="1492"/>
      <c r="Y107" s="1492"/>
      <c r="Z107" s="1492"/>
      <c r="AA107" s="1492"/>
      <c r="AB107" s="1492"/>
      <c r="AC107" s="1492"/>
      <c r="AD107" s="1492"/>
      <c r="AE107" s="1492"/>
      <c r="AF107" s="1492"/>
      <c r="AG107" s="1492"/>
      <c r="AH107" s="1492"/>
      <c r="AI107" s="1492"/>
      <c r="AJ107" s="1492"/>
      <c r="AK107" s="1492"/>
      <c r="AL107" s="1492"/>
      <c r="AM107" s="1492"/>
      <c r="AN107" s="1492"/>
      <c r="AO107" s="1492"/>
      <c r="AP107" s="1493"/>
      <c r="AQ107" s="1374" t="s">
        <v>46</v>
      </c>
      <c r="AR107" s="1375"/>
      <c r="AS107" s="1375"/>
      <c r="AT107" s="1375"/>
      <c r="AU107" s="1375"/>
      <c r="AV107" s="1375"/>
      <c r="AW107" s="1376"/>
      <c r="AX107" s="1471" t="str">
        <f>IF(作業２!G22="","",作業２!G22)</f>
        <v/>
      </c>
      <c r="AY107" s="1472"/>
      <c r="AZ107" s="1472"/>
      <c r="BA107" s="1472"/>
      <c r="BB107" s="1472"/>
      <c r="BC107" s="1472"/>
      <c r="BD107" s="1472"/>
      <c r="BE107" s="1472"/>
      <c r="BF107" s="1472"/>
      <c r="BG107" s="1472"/>
      <c r="BH107" s="1472"/>
      <c r="BI107" s="1472"/>
      <c r="BJ107" s="1472"/>
      <c r="BK107" s="1472"/>
      <c r="BL107" s="1472"/>
      <c r="BM107" s="1472"/>
      <c r="BN107" s="1472"/>
      <c r="BO107" s="1472"/>
      <c r="BP107" s="1473"/>
      <c r="BR107" s="1243"/>
      <c r="BS107" s="1243"/>
      <c r="BT107" s="1243"/>
      <c r="BU107" s="1243"/>
      <c r="BV107" s="1243"/>
      <c r="BW107" s="1243"/>
      <c r="BX107" s="1243"/>
      <c r="BY107" s="1243"/>
      <c r="BZ107" s="1243"/>
      <c r="CA107" s="1243"/>
      <c r="CB107" s="1243"/>
      <c r="CC107" s="1366"/>
      <c r="CD107" s="1366"/>
      <c r="CE107" s="1366"/>
      <c r="CF107" s="1366"/>
      <c r="CG107" s="1366"/>
      <c r="CH107" s="1366"/>
      <c r="CI107" s="1366"/>
      <c r="CJ107" s="1366"/>
      <c r="CK107" s="1366"/>
      <c r="CL107" s="1366"/>
      <c r="CM107" s="1366"/>
      <c r="CN107" s="1366"/>
      <c r="CO107" s="1366"/>
      <c r="CP107" s="1366"/>
      <c r="CQ107" s="1366"/>
    </row>
    <row r="108" spans="4:96" ht="9.75" customHeight="1">
      <c r="D108" s="762"/>
      <c r="E108" s="763"/>
      <c r="F108" s="763"/>
      <c r="G108" s="763"/>
      <c r="H108" s="763"/>
      <c r="I108" s="763"/>
      <c r="J108" s="764"/>
      <c r="K108" s="1031"/>
      <c r="L108" s="763"/>
      <c r="M108" s="763"/>
      <c r="N108" s="763"/>
      <c r="O108" s="763"/>
      <c r="P108" s="764"/>
      <c r="Q108" s="1489"/>
      <c r="R108" s="1103"/>
      <c r="S108" s="1103"/>
      <c r="T108" s="1103"/>
      <c r="U108" s="1103"/>
      <c r="V108" s="1103"/>
      <c r="W108" s="1103"/>
      <c r="X108" s="1103"/>
      <c r="Y108" s="1103"/>
      <c r="Z108" s="1103"/>
      <c r="AA108" s="1103"/>
      <c r="AB108" s="1103"/>
      <c r="AC108" s="1103"/>
      <c r="AD108" s="1103"/>
      <c r="AE108" s="1103"/>
      <c r="AF108" s="1103"/>
      <c r="AG108" s="1103"/>
      <c r="AH108" s="1103"/>
      <c r="AI108" s="1103"/>
      <c r="AJ108" s="1103"/>
      <c r="AK108" s="1103"/>
      <c r="AL108" s="1103"/>
      <c r="AM108" s="1103"/>
      <c r="AN108" s="1103"/>
      <c r="AO108" s="1103"/>
      <c r="AP108" s="1104"/>
      <c r="AQ108" s="1235"/>
      <c r="AR108" s="1236"/>
      <c r="AS108" s="1236"/>
      <c r="AT108" s="1236"/>
      <c r="AU108" s="1236"/>
      <c r="AV108" s="1236"/>
      <c r="AW108" s="1237"/>
      <c r="AX108" s="729"/>
      <c r="AY108" s="730"/>
      <c r="AZ108" s="730"/>
      <c r="BA108" s="730"/>
      <c r="BB108" s="730"/>
      <c r="BC108" s="730"/>
      <c r="BD108" s="730"/>
      <c r="BE108" s="730"/>
      <c r="BF108" s="730"/>
      <c r="BG108" s="730"/>
      <c r="BH108" s="730"/>
      <c r="BI108" s="730"/>
      <c r="BJ108" s="730"/>
      <c r="BK108" s="730"/>
      <c r="BL108" s="730"/>
      <c r="BM108" s="730"/>
      <c r="BN108" s="730"/>
      <c r="BO108" s="730"/>
      <c r="BP108" s="731"/>
      <c r="BR108" s="1243"/>
      <c r="BS108" s="1243"/>
      <c r="BT108" s="1243"/>
      <c r="BU108" s="1243"/>
      <c r="BV108" s="1243"/>
      <c r="BW108" s="1243"/>
      <c r="BX108" s="1243"/>
      <c r="BY108" s="1243"/>
      <c r="BZ108" s="1243"/>
      <c r="CA108" s="1243"/>
      <c r="CB108" s="1243"/>
      <c r="CC108" s="1366"/>
      <c r="CD108" s="1366"/>
      <c r="CE108" s="1366"/>
      <c r="CF108" s="1366"/>
      <c r="CG108" s="1366"/>
      <c r="CH108" s="1366"/>
      <c r="CI108" s="1366"/>
      <c r="CJ108" s="1366"/>
      <c r="CK108" s="1366"/>
      <c r="CL108" s="1366"/>
      <c r="CM108" s="1366"/>
      <c r="CN108" s="1366"/>
      <c r="CO108" s="1366"/>
      <c r="CP108" s="1366"/>
      <c r="CQ108" s="1366"/>
    </row>
    <row r="109" spans="4:96" ht="9.75" customHeight="1">
      <c r="D109" s="762"/>
      <c r="E109" s="763"/>
      <c r="F109" s="763"/>
      <c r="G109" s="763"/>
      <c r="H109" s="763"/>
      <c r="I109" s="763"/>
      <c r="J109" s="764"/>
      <c r="K109" s="1031"/>
      <c r="L109" s="763"/>
      <c r="M109" s="763"/>
      <c r="N109" s="763"/>
      <c r="O109" s="763"/>
      <c r="P109" s="764"/>
      <c r="Q109" s="1489"/>
      <c r="R109" s="1103"/>
      <c r="S109" s="1103"/>
      <c r="T109" s="1103"/>
      <c r="U109" s="1103"/>
      <c r="V109" s="1103"/>
      <c r="W109" s="1103"/>
      <c r="X109" s="1103"/>
      <c r="Y109" s="1103"/>
      <c r="Z109" s="1103"/>
      <c r="AA109" s="1103"/>
      <c r="AB109" s="1103"/>
      <c r="AC109" s="1103"/>
      <c r="AD109" s="1103"/>
      <c r="AE109" s="1103"/>
      <c r="AF109" s="1103"/>
      <c r="AG109" s="1103"/>
      <c r="AH109" s="1103"/>
      <c r="AI109" s="1103"/>
      <c r="AJ109" s="1103"/>
      <c r="AK109" s="1103"/>
      <c r="AL109" s="1103"/>
      <c r="AM109" s="1103"/>
      <c r="AN109" s="1103"/>
      <c r="AO109" s="1103"/>
      <c r="AP109" s="1104"/>
      <c r="AQ109" s="1235"/>
      <c r="AR109" s="1236"/>
      <c r="AS109" s="1236"/>
      <c r="AT109" s="1236"/>
      <c r="AU109" s="1236"/>
      <c r="AV109" s="1236"/>
      <c r="AW109" s="1237"/>
      <c r="AX109" s="729"/>
      <c r="AY109" s="730"/>
      <c r="AZ109" s="730"/>
      <c r="BA109" s="730"/>
      <c r="BB109" s="730"/>
      <c r="BC109" s="730"/>
      <c r="BD109" s="730"/>
      <c r="BE109" s="730"/>
      <c r="BF109" s="730"/>
      <c r="BG109" s="730"/>
      <c r="BH109" s="730"/>
      <c r="BI109" s="730"/>
      <c r="BJ109" s="730"/>
      <c r="BK109" s="730"/>
      <c r="BL109" s="730"/>
      <c r="BM109" s="730"/>
      <c r="BN109" s="730"/>
      <c r="BO109" s="730"/>
      <c r="BP109" s="731"/>
      <c r="BR109" s="1244"/>
      <c r="BS109" s="1244"/>
      <c r="BT109" s="1244"/>
      <c r="BU109" s="1244"/>
      <c r="BV109" s="1244"/>
      <c r="BW109" s="1244"/>
      <c r="BX109" s="1244"/>
      <c r="BY109" s="1244"/>
      <c r="BZ109" s="1244"/>
      <c r="CA109" s="1244"/>
      <c r="CB109" s="1244"/>
      <c r="CC109" s="1367"/>
      <c r="CD109" s="1367"/>
      <c r="CE109" s="1367"/>
      <c r="CF109" s="1367"/>
      <c r="CG109" s="1367"/>
      <c r="CH109" s="1367"/>
      <c r="CI109" s="1367"/>
      <c r="CJ109" s="1367"/>
      <c r="CK109" s="1367"/>
      <c r="CL109" s="1367"/>
      <c r="CM109" s="1367"/>
      <c r="CN109" s="1367"/>
      <c r="CO109" s="1367"/>
      <c r="CP109" s="1367"/>
      <c r="CQ109" s="1367"/>
    </row>
    <row r="110" spans="4:96" ht="15" customHeight="1" thickBot="1">
      <c r="D110" s="1071"/>
      <c r="E110" s="1072"/>
      <c r="F110" s="1072"/>
      <c r="G110" s="1072"/>
      <c r="H110" s="1072"/>
      <c r="I110" s="1072"/>
      <c r="J110" s="1073"/>
      <c r="K110" s="1145"/>
      <c r="L110" s="1072"/>
      <c r="M110" s="1072"/>
      <c r="N110" s="1072"/>
      <c r="O110" s="1072"/>
      <c r="P110" s="1073"/>
      <c r="Q110" s="1494"/>
      <c r="R110" s="1495"/>
      <c r="S110" s="1495"/>
      <c r="T110" s="1495"/>
      <c r="U110" s="1495"/>
      <c r="V110" s="1495"/>
      <c r="W110" s="1495"/>
      <c r="X110" s="1495"/>
      <c r="Y110" s="1495"/>
      <c r="Z110" s="1495"/>
      <c r="AA110" s="1495"/>
      <c r="AB110" s="1495"/>
      <c r="AC110" s="1495"/>
      <c r="AD110" s="1495"/>
      <c r="AE110" s="1495"/>
      <c r="AF110" s="1495"/>
      <c r="AG110" s="1495"/>
      <c r="AH110" s="1495"/>
      <c r="AI110" s="1495"/>
      <c r="AJ110" s="1495"/>
      <c r="AK110" s="1495"/>
      <c r="AL110" s="1495"/>
      <c r="AM110" s="1495"/>
      <c r="AN110" s="1495"/>
      <c r="AO110" s="1495"/>
      <c r="AP110" s="1496"/>
      <c r="AQ110" s="1377"/>
      <c r="AR110" s="1378"/>
      <c r="AS110" s="1378"/>
      <c r="AT110" s="1378"/>
      <c r="AU110" s="1378"/>
      <c r="AV110" s="1378"/>
      <c r="AW110" s="1379"/>
      <c r="AX110" s="1474"/>
      <c r="AY110" s="1475"/>
      <c r="AZ110" s="1475"/>
      <c r="BA110" s="1475"/>
      <c r="BB110" s="1475"/>
      <c r="BC110" s="1475"/>
      <c r="BD110" s="1475"/>
      <c r="BE110" s="1475"/>
      <c r="BF110" s="1475"/>
      <c r="BG110" s="1475"/>
      <c r="BH110" s="1475"/>
      <c r="BI110" s="1475"/>
      <c r="BJ110" s="1475"/>
      <c r="BK110" s="1475"/>
      <c r="BL110" s="1475"/>
      <c r="BM110" s="1475"/>
      <c r="BN110" s="1475"/>
      <c r="BO110" s="1475"/>
      <c r="BP110" s="1476"/>
      <c r="CH110" s="1359" t="str">
        <f>作業２!C86</f>
        <v>20230306SH</v>
      </c>
      <c r="CI110" s="1359"/>
      <c r="CJ110" s="1359"/>
      <c r="CK110" s="1359"/>
      <c r="CL110" s="1359"/>
      <c r="CM110" s="1359"/>
      <c r="CN110" s="1359"/>
      <c r="CO110" s="1359"/>
      <c r="CP110" s="1359"/>
      <c r="CQ110" s="1359"/>
      <c r="CR110" s="1359"/>
    </row>
    <row r="111" spans="4:96" ht="3" customHeight="1" thickTop="1">
      <c r="E111" s="7"/>
    </row>
    <row r="112" spans="4:96" ht="16.5" customHeight="1"/>
    <row r="113" spans="5:101" ht="9.75" customHeight="1"/>
    <row r="114" spans="5:101" ht="24.75" customHeight="1">
      <c r="E114" s="1"/>
      <c r="F114" s="1"/>
      <c r="G114" s="1"/>
      <c r="H114" s="1"/>
      <c r="I114" s="1"/>
      <c r="J114" s="1"/>
      <c r="K114" s="1"/>
      <c r="M114" s="1"/>
      <c r="N114" s="1"/>
      <c r="O114" s="1"/>
      <c r="P114" s="1"/>
      <c r="Q114" s="1"/>
      <c r="R114" s="1"/>
      <c r="S114" s="1"/>
      <c r="T114" s="1"/>
      <c r="U114" s="1"/>
      <c r="V114" s="1"/>
      <c r="W114" s="1"/>
      <c r="X114" s="1"/>
      <c r="Y114" s="1"/>
      <c r="Z114" s="1"/>
      <c r="AA114" s="1"/>
      <c r="AB114" s="1"/>
      <c r="AC114" s="1"/>
      <c r="AD114" s="1"/>
      <c r="AE114" s="1"/>
      <c r="AH114" s="3" t="s">
        <v>84</v>
      </c>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row>
    <row r="115" spans="5:101" ht="24.75" customHeight="1" thickBot="1">
      <c r="E115" s="1"/>
      <c r="F115" s="1"/>
      <c r="G115" s="1"/>
      <c r="H115" s="1"/>
      <c r="I115" s="1"/>
      <c r="J115" s="1"/>
      <c r="K115" s="1"/>
      <c r="M115" s="1"/>
      <c r="N115" s="1"/>
      <c r="O115" s="1"/>
      <c r="P115" s="1"/>
      <c r="Q115" s="1"/>
      <c r="R115" s="1"/>
      <c r="S115" s="1"/>
      <c r="T115" s="1"/>
      <c r="U115" s="1"/>
      <c r="V115" s="1"/>
      <c r="W115" s="1"/>
      <c r="X115" s="1"/>
      <c r="Y115" s="1"/>
      <c r="Z115" s="1"/>
      <c r="AA115" s="1"/>
      <c r="AB115" s="1"/>
      <c r="AC115" s="1"/>
      <c r="AD115" s="1"/>
      <c r="AE115" s="1"/>
      <c r="AH115" s="649" t="s">
        <v>475</v>
      </c>
      <c r="AI115" s="649"/>
      <c r="AJ115" s="649"/>
      <c r="AK115" s="649"/>
      <c r="AL115" s="649"/>
      <c r="AM115" s="649"/>
      <c r="AN115" s="649"/>
      <c r="AO115" s="649"/>
      <c r="AP115" s="649"/>
      <c r="AQ115" s="649"/>
      <c r="AR115" s="649"/>
      <c r="AS115" s="649"/>
      <c r="AT115" s="649"/>
      <c r="AU115" s="649"/>
      <c r="AV115" s="649"/>
      <c r="AW115" s="649"/>
      <c r="AX115" s="649"/>
      <c r="AY115" s="649"/>
      <c r="AZ115" s="649"/>
      <c r="BA115" s="649"/>
      <c r="BB115" s="649"/>
      <c r="BC115" s="649"/>
      <c r="BD115" s="649"/>
      <c r="BE115" s="649"/>
      <c r="BF115" s="649"/>
      <c r="BG115" s="649"/>
      <c r="BH115" s="649"/>
      <c r="BI115" s="649"/>
      <c r="BJ115" s="649"/>
      <c r="BK115" s="649"/>
      <c r="BL115" s="649"/>
      <c r="BM115" s="649"/>
      <c r="BN115" s="649"/>
      <c r="BO115" s="649"/>
      <c r="BP115" s="649"/>
      <c r="BQ115" s="649"/>
      <c r="BR115" s="649"/>
      <c r="BS115" s="1"/>
      <c r="BT115" s="1"/>
      <c r="BU115" s="1"/>
      <c r="BV115" s="1"/>
      <c r="BW115" s="1"/>
      <c r="BX115" s="1"/>
      <c r="BY115" s="1"/>
      <c r="BZ115" s="1355" t="s">
        <v>83</v>
      </c>
      <c r="CA115" s="1355"/>
      <c r="CB115" s="1355"/>
      <c r="CC115" s="1355"/>
      <c r="CD115" s="1355"/>
      <c r="CE115" s="1355"/>
      <c r="CF115" s="1355"/>
      <c r="CG115" s="1355"/>
      <c r="CH115" s="1355"/>
      <c r="CI115" s="1355"/>
      <c r="CJ115" s="1355"/>
      <c r="CK115" s="1355"/>
      <c r="CL115" s="1355"/>
      <c r="CM115" s="1355"/>
      <c r="CN115" s="1355"/>
      <c r="CO115" s="1355"/>
      <c r="CP115" s="1355"/>
      <c r="CQ115" s="1355"/>
      <c r="CR115" s="1355"/>
    </row>
    <row r="116" spans="5:101" ht="24.75" customHeight="1" thickTop="1">
      <c r="E116" s="874" t="s">
        <v>483</v>
      </c>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875"/>
      <c r="AM116" s="875"/>
      <c r="AN116" s="875"/>
      <c r="AO116" s="875"/>
      <c r="AP116" s="876"/>
      <c r="AQ116" s="1"/>
      <c r="AR116" s="1"/>
      <c r="AS116" s="1"/>
      <c r="AT116" s="1"/>
      <c r="AU116" s="1"/>
      <c r="AV116" s="1360" t="str">
        <f ca="1">IF(作業２!G86=8,"0パンチ",CONCATENATE(作業２!G81,作業２!G82))</f>
        <v/>
      </c>
      <c r="AW116" s="1360"/>
      <c r="AX116" s="1360"/>
      <c r="AY116" s="1360"/>
      <c r="AZ116" s="1360"/>
      <c r="BA116" s="1360"/>
      <c r="BB116" s="1360"/>
      <c r="BC116" s="1360"/>
      <c r="BD116" s="1360"/>
      <c r="BE116" s="1360"/>
      <c r="BF116" s="1360"/>
      <c r="BG116" s="1360"/>
      <c r="BH116" s="1360"/>
      <c r="BI116" s="1360"/>
      <c r="BJ116" s="1360"/>
      <c r="BK116" s="1360"/>
      <c r="BL116" s="1360"/>
      <c r="BM116" s="1360"/>
      <c r="BN116" s="1360"/>
      <c r="BO116" s="1360"/>
      <c r="BP116" s="1360"/>
      <c r="BQ116" s="1360"/>
      <c r="BR116" s="1360"/>
      <c r="BS116" s="1360"/>
      <c r="BT116" s="1360"/>
      <c r="BU116" s="1360"/>
      <c r="BV116" s="1"/>
      <c r="BW116" s="1"/>
      <c r="BX116" s="1"/>
      <c r="BY116" s="1"/>
      <c r="BZ116" s="1356" t="s">
        <v>0</v>
      </c>
      <c r="CA116" s="1357"/>
      <c r="CB116" s="1357"/>
      <c r="CC116" s="1357"/>
      <c r="CD116" s="1357"/>
      <c r="CE116" s="1357"/>
      <c r="CF116" s="1357"/>
      <c r="CG116" s="1357"/>
      <c r="CH116" s="1357"/>
      <c r="CI116" s="1357"/>
      <c r="CJ116" s="1357"/>
      <c r="CK116" s="1357"/>
      <c r="CL116" s="1357"/>
      <c r="CM116" s="1357"/>
      <c r="CN116" s="1357"/>
      <c r="CO116" s="1357"/>
      <c r="CP116" s="1357"/>
      <c r="CQ116" s="1357"/>
      <c r="CR116" s="1358"/>
    </row>
    <row r="117" spans="5:101" ht="39" customHeight="1">
      <c r="E117" s="744" t="str">
        <f>IF(L18="","",L18)</f>
        <v/>
      </c>
      <c r="F117" s="745"/>
      <c r="G117" s="745"/>
      <c r="H117" s="745"/>
      <c r="I117" s="745"/>
      <c r="J117" s="745"/>
      <c r="K117" s="745"/>
      <c r="L117" s="745"/>
      <c r="M117" s="745"/>
      <c r="N117" s="745"/>
      <c r="O117" s="745"/>
      <c r="P117" s="745"/>
      <c r="Q117" s="745"/>
      <c r="R117" s="745"/>
      <c r="S117" s="745"/>
      <c r="T117" s="745"/>
      <c r="U117" s="745"/>
      <c r="V117" s="745"/>
      <c r="W117" s="745"/>
      <c r="X117" s="745"/>
      <c r="Y117" s="745"/>
      <c r="Z117" s="745"/>
      <c r="AA117" s="745"/>
      <c r="AB117" s="745"/>
      <c r="AC117" s="745"/>
      <c r="AD117" s="745"/>
      <c r="AE117" s="745"/>
      <c r="AF117" s="745"/>
      <c r="AG117" s="745"/>
      <c r="AH117" s="745"/>
      <c r="AI117" s="745"/>
      <c r="AJ117" s="745"/>
      <c r="AK117" s="745"/>
      <c r="AL117" s="745"/>
      <c r="AM117" s="745"/>
      <c r="AN117" s="745"/>
      <c r="AO117" s="745"/>
      <c r="AP117" s="746"/>
      <c r="AV117" s="1360"/>
      <c r="AW117" s="1360"/>
      <c r="AX117" s="1360"/>
      <c r="AY117" s="1360"/>
      <c r="AZ117" s="1360"/>
      <c r="BA117" s="1360"/>
      <c r="BB117" s="1360"/>
      <c r="BC117" s="1360"/>
      <c r="BD117" s="1360"/>
      <c r="BE117" s="1360"/>
      <c r="BF117" s="1360"/>
      <c r="BG117" s="1360"/>
      <c r="BH117" s="1360"/>
      <c r="BI117" s="1360"/>
      <c r="BJ117" s="1360"/>
      <c r="BK117" s="1360"/>
      <c r="BL117" s="1360"/>
      <c r="BM117" s="1360"/>
      <c r="BN117" s="1360"/>
      <c r="BO117" s="1360"/>
      <c r="BP117" s="1360"/>
      <c r="BQ117" s="1360"/>
      <c r="BR117" s="1360"/>
      <c r="BS117" s="1360"/>
      <c r="BT117" s="1360"/>
      <c r="BU117" s="1360"/>
      <c r="BZ117" s="996"/>
      <c r="CA117" s="997"/>
      <c r="CB117" s="997"/>
      <c r="CC117" s="997"/>
      <c r="CD117" s="997"/>
      <c r="CE117" s="997"/>
      <c r="CF117" s="997"/>
      <c r="CG117" s="997"/>
      <c r="CH117" s="997"/>
      <c r="CI117" s="997"/>
      <c r="CJ117" s="997"/>
      <c r="CK117" s="997"/>
      <c r="CL117" s="997"/>
      <c r="CM117" s="997"/>
      <c r="CN117" s="997"/>
      <c r="CO117" s="997"/>
      <c r="CP117" s="997"/>
      <c r="CQ117" s="997"/>
      <c r="CR117" s="998"/>
    </row>
    <row r="118" spans="5:101" ht="15" customHeight="1" thickBot="1">
      <c r="E118" s="747"/>
      <c r="F118" s="748"/>
      <c r="G118" s="748"/>
      <c r="H118" s="748"/>
      <c r="I118" s="748"/>
      <c r="J118" s="748"/>
      <c r="K118" s="748"/>
      <c r="L118" s="748"/>
      <c r="M118" s="748"/>
      <c r="N118" s="748"/>
      <c r="O118" s="748"/>
      <c r="P118" s="748"/>
      <c r="Q118" s="748"/>
      <c r="R118" s="748"/>
      <c r="S118" s="748"/>
      <c r="T118" s="748"/>
      <c r="U118" s="748"/>
      <c r="V118" s="748"/>
      <c r="W118" s="748"/>
      <c r="X118" s="748"/>
      <c r="Y118" s="748"/>
      <c r="Z118" s="748"/>
      <c r="AA118" s="748"/>
      <c r="AB118" s="748"/>
      <c r="AC118" s="748"/>
      <c r="AD118" s="748"/>
      <c r="AE118" s="748"/>
      <c r="AF118" s="748"/>
      <c r="AG118" s="748"/>
      <c r="AH118" s="748"/>
      <c r="AI118" s="748"/>
      <c r="AJ118" s="748"/>
      <c r="AK118" s="748"/>
      <c r="AL118" s="748"/>
      <c r="AM118" s="748"/>
      <c r="AN118" s="748"/>
      <c r="AO118" s="748"/>
      <c r="AP118" s="749"/>
      <c r="AV118" s="1360"/>
      <c r="AW118" s="1360"/>
      <c r="AX118" s="1360"/>
      <c r="AY118" s="1360"/>
      <c r="AZ118" s="1360"/>
      <c r="BA118" s="1360"/>
      <c r="BB118" s="1360"/>
      <c r="BC118" s="1360"/>
      <c r="BD118" s="1360"/>
      <c r="BE118" s="1360"/>
      <c r="BF118" s="1360"/>
      <c r="BG118" s="1360"/>
      <c r="BH118" s="1360"/>
      <c r="BI118" s="1360"/>
      <c r="BJ118" s="1360"/>
      <c r="BK118" s="1360"/>
      <c r="BL118" s="1360"/>
      <c r="BM118" s="1360"/>
      <c r="BN118" s="1360"/>
      <c r="BO118" s="1360"/>
      <c r="BP118" s="1360"/>
      <c r="BQ118" s="1360"/>
      <c r="BR118" s="1360"/>
      <c r="BS118" s="1360"/>
      <c r="BT118" s="1360"/>
      <c r="BU118" s="1360"/>
    </row>
    <row r="119" spans="5:101" ht="15" customHeight="1" thickTop="1" thickBot="1">
      <c r="BI119" s="886" t="str">
        <f ca="1">CONCATENATE("（",作業２!C63,作業２!C56,"年4月1日～",作業２!C67,作業２!C59,"年3月31日　単位：円）")</f>
        <v>（令和5年4月1日～令和6年3月31日　単位：円）</v>
      </c>
      <c r="BJ119" s="886"/>
      <c r="BK119" s="886"/>
      <c r="BL119" s="886"/>
      <c r="BM119" s="886"/>
      <c r="BN119" s="886"/>
      <c r="BO119" s="886"/>
      <c r="BP119" s="886"/>
      <c r="BQ119" s="886"/>
      <c r="BR119" s="886"/>
      <c r="BS119" s="886"/>
      <c r="BT119" s="886"/>
      <c r="BU119" s="886"/>
      <c r="BV119" s="886"/>
      <c r="BW119" s="886"/>
      <c r="BX119" s="886"/>
      <c r="BY119" s="886"/>
      <c r="BZ119" s="886"/>
      <c r="CA119" s="886"/>
      <c r="CB119" s="886"/>
      <c r="CC119" s="886"/>
      <c r="CD119" s="886"/>
      <c r="CE119" s="886"/>
      <c r="CF119" s="886"/>
      <c r="CG119" s="886"/>
      <c r="CH119" s="886"/>
      <c r="CI119" s="886"/>
      <c r="CJ119" s="886"/>
      <c r="CK119" s="886"/>
      <c r="CL119" s="886"/>
      <c r="CM119" s="886"/>
      <c r="CN119" s="886"/>
      <c r="CO119" s="886"/>
      <c r="CP119" s="886"/>
      <c r="CQ119" s="886"/>
      <c r="CR119" s="886"/>
    </row>
    <row r="120" spans="5:101" ht="20.100000000000001" customHeight="1" thickTop="1">
      <c r="E120" s="877" t="s">
        <v>85</v>
      </c>
      <c r="F120" s="878"/>
      <c r="G120" s="878"/>
      <c r="H120" s="878"/>
      <c r="I120" s="878"/>
      <c r="J120" s="878"/>
      <c r="K120" s="878"/>
      <c r="L120" s="878"/>
      <c r="M120" s="878"/>
      <c r="N120" s="878"/>
      <c r="O120" s="878"/>
      <c r="P120" s="878"/>
      <c r="Q120" s="878"/>
      <c r="R120" s="878"/>
      <c r="S120" s="878"/>
      <c r="T120" s="878"/>
      <c r="U120" s="878"/>
      <c r="V120" s="878"/>
      <c r="W120" s="878"/>
      <c r="X120" s="879"/>
      <c r="Y120" s="650" t="s">
        <v>106</v>
      </c>
      <c r="Z120" s="651"/>
      <c r="AA120" s="651"/>
      <c r="AB120" s="651"/>
      <c r="AC120" s="651"/>
      <c r="AD120" s="651"/>
      <c r="AE120" s="651"/>
      <c r="AF120" s="651"/>
      <c r="AG120" s="651"/>
      <c r="AH120" s="651"/>
      <c r="AI120" s="651"/>
      <c r="AJ120" s="651"/>
      <c r="AK120" s="651"/>
      <c r="AL120" s="651"/>
      <c r="AM120" s="651"/>
      <c r="AN120" s="651"/>
      <c r="AO120" s="651"/>
      <c r="AP120" s="652"/>
      <c r="AQ120" s="656"/>
      <c r="AR120" s="657"/>
      <c r="AS120" s="657"/>
      <c r="AT120" s="657"/>
      <c r="AU120" s="657"/>
      <c r="AV120" s="657"/>
      <c r="AW120" s="657"/>
      <c r="AX120" s="657"/>
      <c r="AY120" s="657"/>
      <c r="AZ120" s="657"/>
      <c r="BA120" s="657"/>
      <c r="BB120" s="657"/>
      <c r="BC120" s="657"/>
      <c r="BD120" s="657"/>
      <c r="BE120" s="657"/>
      <c r="BF120" s="657"/>
      <c r="BG120" s="657"/>
      <c r="BH120" s="658"/>
      <c r="BI120" s="662" t="s">
        <v>105</v>
      </c>
      <c r="BJ120" s="663"/>
      <c r="BK120" s="663"/>
      <c r="BL120" s="663"/>
      <c r="BM120" s="663"/>
      <c r="BN120" s="663"/>
      <c r="BO120" s="663"/>
      <c r="BP120" s="663"/>
      <c r="BQ120" s="663"/>
      <c r="BR120" s="663"/>
      <c r="BS120" s="663"/>
      <c r="BT120" s="663"/>
      <c r="BU120" s="663"/>
      <c r="BV120" s="663"/>
      <c r="BW120" s="663"/>
      <c r="BX120" s="663"/>
      <c r="BY120" s="663"/>
      <c r="BZ120" s="664"/>
      <c r="CA120" s="665"/>
      <c r="CB120" s="666"/>
      <c r="CC120" s="666"/>
      <c r="CD120" s="666"/>
      <c r="CE120" s="666"/>
      <c r="CF120" s="666"/>
      <c r="CG120" s="666"/>
      <c r="CH120" s="666"/>
      <c r="CI120" s="666"/>
      <c r="CJ120" s="666"/>
      <c r="CK120" s="666"/>
      <c r="CL120" s="666"/>
      <c r="CM120" s="666"/>
      <c r="CN120" s="666"/>
      <c r="CO120" s="666"/>
      <c r="CP120" s="666"/>
      <c r="CQ120" s="666"/>
      <c r="CR120" s="667"/>
    </row>
    <row r="121" spans="5:101" ht="20.100000000000001" customHeight="1">
      <c r="E121" s="880"/>
      <c r="F121" s="881"/>
      <c r="G121" s="881"/>
      <c r="H121" s="881"/>
      <c r="I121" s="881"/>
      <c r="J121" s="881"/>
      <c r="K121" s="881"/>
      <c r="L121" s="881"/>
      <c r="M121" s="881"/>
      <c r="N121" s="881"/>
      <c r="O121" s="881"/>
      <c r="P121" s="881"/>
      <c r="Q121" s="881"/>
      <c r="R121" s="881"/>
      <c r="S121" s="881"/>
      <c r="T121" s="881"/>
      <c r="U121" s="881"/>
      <c r="V121" s="881"/>
      <c r="W121" s="881"/>
      <c r="X121" s="882"/>
      <c r="Y121" s="653"/>
      <c r="Z121" s="654"/>
      <c r="AA121" s="654"/>
      <c r="AB121" s="654"/>
      <c r="AC121" s="654"/>
      <c r="AD121" s="654"/>
      <c r="AE121" s="654"/>
      <c r="AF121" s="654"/>
      <c r="AG121" s="654"/>
      <c r="AH121" s="654"/>
      <c r="AI121" s="654"/>
      <c r="AJ121" s="654"/>
      <c r="AK121" s="654"/>
      <c r="AL121" s="654"/>
      <c r="AM121" s="654"/>
      <c r="AN121" s="654"/>
      <c r="AO121" s="654"/>
      <c r="AP121" s="655"/>
      <c r="AQ121" s="659"/>
      <c r="AR121" s="660"/>
      <c r="AS121" s="660"/>
      <c r="AT121" s="660"/>
      <c r="AU121" s="660"/>
      <c r="AV121" s="660"/>
      <c r="AW121" s="660"/>
      <c r="AX121" s="660"/>
      <c r="AY121" s="660"/>
      <c r="AZ121" s="660"/>
      <c r="BA121" s="660"/>
      <c r="BB121" s="660"/>
      <c r="BC121" s="660"/>
      <c r="BD121" s="660"/>
      <c r="BE121" s="660"/>
      <c r="BF121" s="660"/>
      <c r="BG121" s="660"/>
      <c r="BH121" s="661"/>
      <c r="BI121" s="668" t="str">
        <f>IF(作業２!G9="","",作業２!G9)</f>
        <v/>
      </c>
      <c r="BJ121" s="669"/>
      <c r="BK121" s="669"/>
      <c r="BL121" s="669"/>
      <c r="BM121" s="669"/>
      <c r="BN121" s="669"/>
      <c r="BO121" s="669"/>
      <c r="BP121" s="669"/>
      <c r="BQ121" s="669"/>
      <c r="BR121" s="669"/>
      <c r="BS121" s="669"/>
      <c r="BT121" s="669"/>
      <c r="BU121" s="669"/>
      <c r="BV121" s="669"/>
      <c r="BW121" s="669"/>
      <c r="BX121" s="669"/>
      <c r="BY121" s="669"/>
      <c r="BZ121" s="670"/>
      <c r="CA121" s="862"/>
      <c r="CB121" s="863"/>
      <c r="CC121" s="863"/>
      <c r="CD121" s="863"/>
      <c r="CE121" s="863"/>
      <c r="CF121" s="863"/>
      <c r="CG121" s="863"/>
      <c r="CH121" s="863"/>
      <c r="CI121" s="863"/>
      <c r="CJ121" s="863"/>
      <c r="CK121" s="863"/>
      <c r="CL121" s="863"/>
      <c r="CM121" s="863"/>
      <c r="CN121" s="863"/>
      <c r="CO121" s="863"/>
      <c r="CP121" s="863"/>
      <c r="CQ121" s="863"/>
      <c r="CR121" s="864"/>
    </row>
    <row r="122" spans="5:101" ht="39.950000000000003" customHeight="1" thickBot="1">
      <c r="E122" s="974"/>
      <c r="F122" s="975"/>
      <c r="G122" s="975"/>
      <c r="H122" s="975"/>
      <c r="I122" s="975"/>
      <c r="J122" s="975"/>
      <c r="K122" s="975"/>
      <c r="L122" s="975"/>
      <c r="M122" s="975"/>
      <c r="N122" s="975"/>
      <c r="O122" s="975"/>
      <c r="P122" s="975"/>
      <c r="Q122" s="975"/>
      <c r="R122" s="975"/>
      <c r="S122" s="975"/>
      <c r="T122" s="975"/>
      <c r="U122" s="975"/>
      <c r="V122" s="975"/>
      <c r="W122" s="975"/>
      <c r="X122" s="976"/>
      <c r="Y122" s="983" t="s">
        <v>104</v>
      </c>
      <c r="Z122" s="984"/>
      <c r="AA122" s="984"/>
      <c r="AB122" s="984"/>
      <c r="AC122" s="984"/>
      <c r="AD122" s="984"/>
      <c r="AE122" s="984"/>
      <c r="AF122" s="984"/>
      <c r="AG122" s="984"/>
      <c r="AH122" s="984"/>
      <c r="AI122" s="984"/>
      <c r="AJ122" s="984"/>
      <c r="AK122" s="984"/>
      <c r="AL122" s="984"/>
      <c r="AM122" s="984"/>
      <c r="AN122" s="984"/>
      <c r="AO122" s="984"/>
      <c r="AP122" s="985"/>
      <c r="AQ122" s="986"/>
      <c r="AR122" s="987"/>
      <c r="AS122" s="987"/>
      <c r="AT122" s="987"/>
      <c r="AU122" s="987"/>
      <c r="AV122" s="987"/>
      <c r="AW122" s="987"/>
      <c r="AX122" s="987"/>
      <c r="AY122" s="987"/>
      <c r="AZ122" s="987"/>
      <c r="BA122" s="987"/>
      <c r="BB122" s="987"/>
      <c r="BC122" s="987"/>
      <c r="BD122" s="987"/>
      <c r="BE122" s="987"/>
      <c r="BF122" s="987"/>
      <c r="BG122" s="987"/>
      <c r="BH122" s="988"/>
      <c r="BI122" s="977"/>
      <c r="BJ122" s="978"/>
      <c r="BK122" s="978"/>
      <c r="BL122" s="978"/>
      <c r="BM122" s="978"/>
      <c r="BN122" s="978"/>
      <c r="BO122" s="978"/>
      <c r="BP122" s="978"/>
      <c r="BQ122" s="978"/>
      <c r="BR122" s="978"/>
      <c r="BS122" s="978"/>
      <c r="BT122" s="978"/>
      <c r="BU122" s="978"/>
      <c r="BV122" s="978"/>
      <c r="BW122" s="978"/>
      <c r="BX122" s="978"/>
      <c r="BY122" s="978"/>
      <c r="BZ122" s="979"/>
      <c r="CA122" s="980"/>
      <c r="CB122" s="981"/>
      <c r="CC122" s="981"/>
      <c r="CD122" s="981"/>
      <c r="CE122" s="981"/>
      <c r="CF122" s="981"/>
      <c r="CG122" s="981"/>
      <c r="CH122" s="981"/>
      <c r="CI122" s="981"/>
      <c r="CJ122" s="981"/>
      <c r="CK122" s="981"/>
      <c r="CL122" s="981"/>
      <c r="CM122" s="981"/>
      <c r="CN122" s="981"/>
      <c r="CO122" s="981"/>
      <c r="CP122" s="981"/>
      <c r="CQ122" s="981"/>
      <c r="CR122" s="982"/>
    </row>
    <row r="123" spans="5:101" ht="30.95" customHeight="1">
      <c r="E123" s="677" t="s">
        <v>107</v>
      </c>
      <c r="F123" s="678"/>
      <c r="G123" s="678"/>
      <c r="H123" s="678"/>
      <c r="I123" s="678"/>
      <c r="J123" s="678"/>
      <c r="K123" s="678"/>
      <c r="L123" s="678"/>
      <c r="M123" s="678"/>
      <c r="N123" s="678"/>
      <c r="O123" s="678"/>
      <c r="P123" s="678"/>
      <c r="Q123" s="678"/>
      <c r="R123" s="678"/>
      <c r="S123" s="678"/>
      <c r="T123" s="678"/>
      <c r="U123" s="678"/>
      <c r="V123" s="678"/>
      <c r="W123" s="678"/>
      <c r="X123" s="679"/>
      <c r="Y123" s="800" t="str">
        <f>IF(CT123=TRUE,"",SUM(Y124:Y129))</f>
        <v/>
      </c>
      <c r="Z123" s="800"/>
      <c r="AA123" s="800"/>
      <c r="AB123" s="800"/>
      <c r="AC123" s="800"/>
      <c r="AD123" s="800"/>
      <c r="AE123" s="800"/>
      <c r="AF123" s="800"/>
      <c r="AG123" s="800"/>
      <c r="AH123" s="800"/>
      <c r="AI123" s="800"/>
      <c r="AJ123" s="800"/>
      <c r="AK123" s="800"/>
      <c r="AL123" s="800"/>
      <c r="AM123" s="800"/>
      <c r="AN123" s="800"/>
      <c r="AO123" s="800"/>
      <c r="AP123" s="800"/>
      <c r="AQ123" s="799" t="str">
        <f>IF(CU123=TRUE,"",SUM(AQ124:AQ129))</f>
        <v/>
      </c>
      <c r="AR123" s="799"/>
      <c r="AS123" s="799"/>
      <c r="AT123" s="799"/>
      <c r="AU123" s="799"/>
      <c r="AV123" s="799"/>
      <c r="AW123" s="799"/>
      <c r="AX123" s="799"/>
      <c r="AY123" s="799"/>
      <c r="AZ123" s="799"/>
      <c r="BA123" s="799"/>
      <c r="BB123" s="799"/>
      <c r="BC123" s="799"/>
      <c r="BD123" s="799"/>
      <c r="BE123" s="799"/>
      <c r="BF123" s="799"/>
      <c r="BG123" s="799"/>
      <c r="BH123" s="799"/>
      <c r="BI123" s="800" t="str">
        <f>IF(CV123=TRUE,"",SUM(BI124:BI129))</f>
        <v/>
      </c>
      <c r="BJ123" s="800"/>
      <c r="BK123" s="800"/>
      <c r="BL123" s="800"/>
      <c r="BM123" s="800"/>
      <c r="BN123" s="800"/>
      <c r="BO123" s="800"/>
      <c r="BP123" s="800"/>
      <c r="BQ123" s="800"/>
      <c r="BR123" s="800"/>
      <c r="BS123" s="800"/>
      <c r="BT123" s="800"/>
      <c r="BU123" s="800"/>
      <c r="BV123" s="800"/>
      <c r="BW123" s="800"/>
      <c r="BX123" s="800"/>
      <c r="BY123" s="800"/>
      <c r="BZ123" s="800"/>
      <c r="CA123" s="819" t="str">
        <f>IF(CW123=TRUE,"",SUM(CA124:CA129))</f>
        <v/>
      </c>
      <c r="CB123" s="819"/>
      <c r="CC123" s="819"/>
      <c r="CD123" s="819"/>
      <c r="CE123" s="819"/>
      <c r="CF123" s="819"/>
      <c r="CG123" s="819"/>
      <c r="CH123" s="819"/>
      <c r="CI123" s="819"/>
      <c r="CJ123" s="819"/>
      <c r="CK123" s="819"/>
      <c r="CL123" s="819"/>
      <c r="CM123" s="819"/>
      <c r="CN123" s="819"/>
      <c r="CO123" s="819"/>
      <c r="CP123" s="819"/>
      <c r="CQ123" s="819"/>
      <c r="CR123" s="820"/>
      <c r="CS123">
        <f>IF(BI123="",0,BI123)</f>
        <v>0</v>
      </c>
      <c r="CT123" t="b">
        <f>AND(Y124="",Y125="",Y126="",Y127="",Y128="",Y129="")</f>
        <v>1</v>
      </c>
      <c r="CU123" t="b">
        <f>AND(AQ124="",AQ125="",AQ126="",AQ127="",AQ128="",AQ129="")</f>
        <v>1</v>
      </c>
      <c r="CV123" t="b">
        <f>AND(BI124="",BI125="",BI126="",BI127="",BI128="",BI129="")</f>
        <v>1</v>
      </c>
      <c r="CW123" t="b">
        <f>AND(CA124="",CA125="",CA126="",CA127="",CA128="",CA129="")</f>
        <v>1</v>
      </c>
    </row>
    <row r="124" spans="5:101" ht="30.95" customHeight="1">
      <c r="E124" s="756" t="s">
        <v>133</v>
      </c>
      <c r="F124" s="757"/>
      <c r="G124" s="758"/>
      <c r="H124" s="765" t="s">
        <v>108</v>
      </c>
      <c r="I124" s="766"/>
      <c r="J124" s="766"/>
      <c r="K124" s="966" t="s">
        <v>109</v>
      </c>
      <c r="L124" s="966"/>
      <c r="M124" s="966"/>
      <c r="N124" s="966"/>
      <c r="O124" s="966"/>
      <c r="P124" s="966"/>
      <c r="Q124" s="966"/>
      <c r="R124" s="966"/>
      <c r="S124" s="966"/>
      <c r="T124" s="966"/>
      <c r="U124" s="966"/>
      <c r="V124" s="966"/>
      <c r="W124" s="966"/>
      <c r="X124" s="967"/>
      <c r="Y124" s="1458" t="str">
        <f t="shared" ref="Y124:Y129" si="0">BI124</f>
        <v/>
      </c>
      <c r="Z124" s="1458"/>
      <c r="AA124" s="1458"/>
      <c r="AB124" s="1458"/>
      <c r="AC124" s="1458"/>
      <c r="AD124" s="1458"/>
      <c r="AE124" s="1458"/>
      <c r="AF124" s="1458"/>
      <c r="AG124" s="1458"/>
      <c r="AH124" s="1458"/>
      <c r="AI124" s="1458"/>
      <c r="AJ124" s="1458"/>
      <c r="AK124" s="1458"/>
      <c r="AL124" s="1458"/>
      <c r="AM124" s="1458"/>
      <c r="AN124" s="1458"/>
      <c r="AO124" s="1458"/>
      <c r="AP124" s="1458"/>
      <c r="AQ124" s="1461"/>
      <c r="AR124" s="1461"/>
      <c r="AS124" s="1461"/>
      <c r="AT124" s="1461"/>
      <c r="AU124" s="1461"/>
      <c r="AV124" s="1461"/>
      <c r="AW124" s="1461"/>
      <c r="AX124" s="1461"/>
      <c r="AY124" s="1461"/>
      <c r="AZ124" s="1461"/>
      <c r="BA124" s="1461"/>
      <c r="BB124" s="1461"/>
      <c r="BC124" s="1461"/>
      <c r="BD124" s="1461"/>
      <c r="BE124" s="1461"/>
      <c r="BF124" s="1461"/>
      <c r="BG124" s="1461"/>
      <c r="BH124" s="1461"/>
      <c r="BI124" s="1458" t="str">
        <f>IF(作業３!H20=0,"",作業３!H20)</f>
        <v/>
      </c>
      <c r="BJ124" s="1458"/>
      <c r="BK124" s="1458"/>
      <c r="BL124" s="1458"/>
      <c r="BM124" s="1458"/>
      <c r="BN124" s="1458"/>
      <c r="BO124" s="1458"/>
      <c r="BP124" s="1458"/>
      <c r="BQ124" s="1458"/>
      <c r="BR124" s="1458"/>
      <c r="BS124" s="1458"/>
      <c r="BT124" s="1458"/>
      <c r="BU124" s="1458"/>
      <c r="BV124" s="1458"/>
      <c r="BW124" s="1458"/>
      <c r="BX124" s="1458"/>
      <c r="BY124" s="1458"/>
      <c r="BZ124" s="1458"/>
      <c r="CA124" s="901"/>
      <c r="CB124" s="901"/>
      <c r="CC124" s="901"/>
      <c r="CD124" s="901"/>
      <c r="CE124" s="901"/>
      <c r="CF124" s="901"/>
      <c r="CG124" s="901"/>
      <c r="CH124" s="901"/>
      <c r="CI124" s="901"/>
      <c r="CJ124" s="901"/>
      <c r="CK124" s="901"/>
      <c r="CL124" s="901"/>
      <c r="CM124" s="901"/>
      <c r="CN124" s="901"/>
      <c r="CO124" s="901"/>
      <c r="CP124" s="901"/>
      <c r="CQ124" s="901"/>
      <c r="CR124" s="903"/>
    </row>
    <row r="125" spans="5:101" ht="30.95" customHeight="1">
      <c r="E125" s="762"/>
      <c r="F125" s="763"/>
      <c r="G125" s="764"/>
      <c r="H125" s="767" t="s">
        <v>33</v>
      </c>
      <c r="I125" s="768"/>
      <c r="J125" s="768"/>
      <c r="K125" s="972" t="s">
        <v>110</v>
      </c>
      <c r="L125" s="972"/>
      <c r="M125" s="972"/>
      <c r="N125" s="972"/>
      <c r="O125" s="972"/>
      <c r="P125" s="972"/>
      <c r="Q125" s="972"/>
      <c r="R125" s="972"/>
      <c r="S125" s="972"/>
      <c r="T125" s="972"/>
      <c r="U125" s="972"/>
      <c r="V125" s="972"/>
      <c r="W125" s="972"/>
      <c r="X125" s="973"/>
      <c r="Y125" s="1459" t="str">
        <f t="shared" si="0"/>
        <v/>
      </c>
      <c r="Z125" s="1459"/>
      <c r="AA125" s="1459"/>
      <c r="AB125" s="1459"/>
      <c r="AC125" s="1459"/>
      <c r="AD125" s="1459"/>
      <c r="AE125" s="1459"/>
      <c r="AF125" s="1459"/>
      <c r="AG125" s="1459"/>
      <c r="AH125" s="1459"/>
      <c r="AI125" s="1459"/>
      <c r="AJ125" s="1459"/>
      <c r="AK125" s="1459"/>
      <c r="AL125" s="1459"/>
      <c r="AM125" s="1459"/>
      <c r="AN125" s="1459"/>
      <c r="AO125" s="1459"/>
      <c r="AP125" s="1459"/>
      <c r="AQ125" s="1460"/>
      <c r="AR125" s="1460"/>
      <c r="AS125" s="1460"/>
      <c r="AT125" s="1460"/>
      <c r="AU125" s="1460"/>
      <c r="AV125" s="1460"/>
      <c r="AW125" s="1460"/>
      <c r="AX125" s="1460"/>
      <c r="AY125" s="1460"/>
      <c r="AZ125" s="1460"/>
      <c r="BA125" s="1460"/>
      <c r="BB125" s="1460"/>
      <c r="BC125" s="1460"/>
      <c r="BD125" s="1460"/>
      <c r="BE125" s="1460"/>
      <c r="BF125" s="1460"/>
      <c r="BG125" s="1460"/>
      <c r="BH125" s="1460"/>
      <c r="BI125" s="1459" t="str">
        <f>IF(作業３!H21=0,"",作業３!H21)</f>
        <v/>
      </c>
      <c r="BJ125" s="1459"/>
      <c r="BK125" s="1459"/>
      <c r="BL125" s="1459"/>
      <c r="BM125" s="1459"/>
      <c r="BN125" s="1459"/>
      <c r="BO125" s="1459"/>
      <c r="BP125" s="1459"/>
      <c r="BQ125" s="1459"/>
      <c r="BR125" s="1459"/>
      <c r="BS125" s="1459"/>
      <c r="BT125" s="1459"/>
      <c r="BU125" s="1459"/>
      <c r="BV125" s="1459"/>
      <c r="BW125" s="1459"/>
      <c r="BX125" s="1459"/>
      <c r="BY125" s="1459"/>
      <c r="BZ125" s="1459"/>
      <c r="CA125" s="852"/>
      <c r="CB125" s="852"/>
      <c r="CC125" s="852"/>
      <c r="CD125" s="852"/>
      <c r="CE125" s="852"/>
      <c r="CF125" s="852"/>
      <c r="CG125" s="852"/>
      <c r="CH125" s="852"/>
      <c r="CI125" s="852"/>
      <c r="CJ125" s="852"/>
      <c r="CK125" s="852"/>
      <c r="CL125" s="852"/>
      <c r="CM125" s="852"/>
      <c r="CN125" s="852"/>
      <c r="CO125" s="852"/>
      <c r="CP125" s="852"/>
      <c r="CQ125" s="852"/>
      <c r="CR125" s="854"/>
    </row>
    <row r="126" spans="5:101" ht="30.95" customHeight="1">
      <c r="E126" s="762"/>
      <c r="F126" s="763"/>
      <c r="G126" s="764"/>
      <c r="H126" s="767" t="s">
        <v>34</v>
      </c>
      <c r="I126" s="768"/>
      <c r="J126" s="768"/>
      <c r="K126" s="972" t="s">
        <v>111</v>
      </c>
      <c r="L126" s="972"/>
      <c r="M126" s="972"/>
      <c r="N126" s="972"/>
      <c r="O126" s="972"/>
      <c r="P126" s="972"/>
      <c r="Q126" s="972"/>
      <c r="R126" s="972"/>
      <c r="S126" s="972"/>
      <c r="T126" s="972"/>
      <c r="U126" s="972"/>
      <c r="V126" s="972"/>
      <c r="W126" s="972"/>
      <c r="X126" s="973"/>
      <c r="Y126" s="1459" t="str">
        <f t="shared" si="0"/>
        <v/>
      </c>
      <c r="Z126" s="1459"/>
      <c r="AA126" s="1459"/>
      <c r="AB126" s="1459"/>
      <c r="AC126" s="1459"/>
      <c r="AD126" s="1459"/>
      <c r="AE126" s="1459"/>
      <c r="AF126" s="1459"/>
      <c r="AG126" s="1459"/>
      <c r="AH126" s="1459"/>
      <c r="AI126" s="1459"/>
      <c r="AJ126" s="1459"/>
      <c r="AK126" s="1459"/>
      <c r="AL126" s="1459"/>
      <c r="AM126" s="1459"/>
      <c r="AN126" s="1459"/>
      <c r="AO126" s="1459"/>
      <c r="AP126" s="1459"/>
      <c r="AQ126" s="1460"/>
      <c r="AR126" s="1460"/>
      <c r="AS126" s="1460"/>
      <c r="AT126" s="1460"/>
      <c r="AU126" s="1460"/>
      <c r="AV126" s="1460"/>
      <c r="AW126" s="1460"/>
      <c r="AX126" s="1460"/>
      <c r="AY126" s="1460"/>
      <c r="AZ126" s="1460"/>
      <c r="BA126" s="1460"/>
      <c r="BB126" s="1460"/>
      <c r="BC126" s="1460"/>
      <c r="BD126" s="1460"/>
      <c r="BE126" s="1460"/>
      <c r="BF126" s="1460"/>
      <c r="BG126" s="1460"/>
      <c r="BH126" s="1460"/>
      <c r="BI126" s="1459" t="str">
        <f>IF(作業３!H22=0,"",作業３!H22)</f>
        <v/>
      </c>
      <c r="BJ126" s="1459"/>
      <c r="BK126" s="1459"/>
      <c r="BL126" s="1459"/>
      <c r="BM126" s="1459"/>
      <c r="BN126" s="1459"/>
      <c r="BO126" s="1459"/>
      <c r="BP126" s="1459"/>
      <c r="BQ126" s="1459"/>
      <c r="BR126" s="1459"/>
      <c r="BS126" s="1459"/>
      <c r="BT126" s="1459"/>
      <c r="BU126" s="1459"/>
      <c r="BV126" s="1459"/>
      <c r="BW126" s="1459"/>
      <c r="BX126" s="1459"/>
      <c r="BY126" s="1459"/>
      <c r="BZ126" s="1459"/>
      <c r="CA126" s="852"/>
      <c r="CB126" s="852"/>
      <c r="CC126" s="852"/>
      <c r="CD126" s="852"/>
      <c r="CE126" s="852"/>
      <c r="CF126" s="852"/>
      <c r="CG126" s="852"/>
      <c r="CH126" s="852"/>
      <c r="CI126" s="852"/>
      <c r="CJ126" s="852"/>
      <c r="CK126" s="852"/>
      <c r="CL126" s="852"/>
      <c r="CM126" s="852"/>
      <c r="CN126" s="852"/>
      <c r="CO126" s="852"/>
      <c r="CP126" s="852"/>
      <c r="CQ126" s="852"/>
      <c r="CR126" s="854"/>
    </row>
    <row r="127" spans="5:101" ht="30.95" customHeight="1">
      <c r="E127" s="762"/>
      <c r="F127" s="763"/>
      <c r="G127" s="764"/>
      <c r="H127" s="767" t="s">
        <v>48</v>
      </c>
      <c r="I127" s="768"/>
      <c r="J127" s="768"/>
      <c r="K127" s="972" t="s">
        <v>112</v>
      </c>
      <c r="L127" s="972"/>
      <c r="M127" s="972"/>
      <c r="N127" s="972"/>
      <c r="O127" s="972"/>
      <c r="P127" s="972"/>
      <c r="Q127" s="972"/>
      <c r="R127" s="972"/>
      <c r="S127" s="972"/>
      <c r="T127" s="972"/>
      <c r="U127" s="972"/>
      <c r="V127" s="972"/>
      <c r="W127" s="972"/>
      <c r="X127" s="973"/>
      <c r="Y127" s="1459" t="str">
        <f t="shared" si="0"/>
        <v/>
      </c>
      <c r="Z127" s="1459"/>
      <c r="AA127" s="1459"/>
      <c r="AB127" s="1459"/>
      <c r="AC127" s="1459"/>
      <c r="AD127" s="1459"/>
      <c r="AE127" s="1459"/>
      <c r="AF127" s="1459"/>
      <c r="AG127" s="1459"/>
      <c r="AH127" s="1459"/>
      <c r="AI127" s="1459"/>
      <c r="AJ127" s="1459"/>
      <c r="AK127" s="1459"/>
      <c r="AL127" s="1459"/>
      <c r="AM127" s="1459"/>
      <c r="AN127" s="1459"/>
      <c r="AO127" s="1459"/>
      <c r="AP127" s="1459"/>
      <c r="AQ127" s="1460"/>
      <c r="AR127" s="1460"/>
      <c r="AS127" s="1460"/>
      <c r="AT127" s="1460"/>
      <c r="AU127" s="1460"/>
      <c r="AV127" s="1460"/>
      <c r="AW127" s="1460"/>
      <c r="AX127" s="1460"/>
      <c r="AY127" s="1460"/>
      <c r="AZ127" s="1460"/>
      <c r="BA127" s="1460"/>
      <c r="BB127" s="1460"/>
      <c r="BC127" s="1460"/>
      <c r="BD127" s="1460"/>
      <c r="BE127" s="1460"/>
      <c r="BF127" s="1460"/>
      <c r="BG127" s="1460"/>
      <c r="BH127" s="1460"/>
      <c r="BI127" s="1459" t="str">
        <f>IF(作業２!G53=1,IF(作業３!H23=0,"",作業３!H23),"")</f>
        <v/>
      </c>
      <c r="BJ127" s="1459"/>
      <c r="BK127" s="1459"/>
      <c r="BL127" s="1459"/>
      <c r="BM127" s="1459"/>
      <c r="BN127" s="1459"/>
      <c r="BO127" s="1459"/>
      <c r="BP127" s="1459"/>
      <c r="BQ127" s="1459"/>
      <c r="BR127" s="1459"/>
      <c r="BS127" s="1459"/>
      <c r="BT127" s="1459"/>
      <c r="BU127" s="1459"/>
      <c r="BV127" s="1459"/>
      <c r="BW127" s="1459"/>
      <c r="BX127" s="1459"/>
      <c r="BY127" s="1459"/>
      <c r="BZ127" s="1459"/>
      <c r="CA127" s="852"/>
      <c r="CB127" s="852"/>
      <c r="CC127" s="852"/>
      <c r="CD127" s="852"/>
      <c r="CE127" s="852"/>
      <c r="CF127" s="852"/>
      <c r="CG127" s="852"/>
      <c r="CH127" s="852"/>
      <c r="CI127" s="852"/>
      <c r="CJ127" s="852"/>
      <c r="CK127" s="852"/>
      <c r="CL127" s="852"/>
      <c r="CM127" s="852"/>
      <c r="CN127" s="852"/>
      <c r="CO127" s="852"/>
      <c r="CP127" s="852"/>
      <c r="CQ127" s="852"/>
      <c r="CR127" s="854"/>
    </row>
    <row r="128" spans="5:101" ht="30.95" customHeight="1">
      <c r="E128" s="762"/>
      <c r="F128" s="763"/>
      <c r="G128" s="764"/>
      <c r="H128" s="767" t="s">
        <v>58</v>
      </c>
      <c r="I128" s="768"/>
      <c r="J128" s="768"/>
      <c r="K128" s="972" t="s">
        <v>113</v>
      </c>
      <c r="L128" s="972"/>
      <c r="M128" s="972"/>
      <c r="N128" s="972"/>
      <c r="O128" s="972"/>
      <c r="P128" s="972"/>
      <c r="Q128" s="972"/>
      <c r="R128" s="972"/>
      <c r="S128" s="972"/>
      <c r="T128" s="972"/>
      <c r="U128" s="972"/>
      <c r="V128" s="972"/>
      <c r="W128" s="972"/>
      <c r="X128" s="973"/>
      <c r="Y128" s="1459" t="str">
        <f t="shared" si="0"/>
        <v/>
      </c>
      <c r="Z128" s="1459"/>
      <c r="AA128" s="1459"/>
      <c r="AB128" s="1459"/>
      <c r="AC128" s="1459"/>
      <c r="AD128" s="1459"/>
      <c r="AE128" s="1459"/>
      <c r="AF128" s="1459"/>
      <c r="AG128" s="1459"/>
      <c r="AH128" s="1459"/>
      <c r="AI128" s="1459"/>
      <c r="AJ128" s="1459"/>
      <c r="AK128" s="1459"/>
      <c r="AL128" s="1459"/>
      <c r="AM128" s="1459"/>
      <c r="AN128" s="1459"/>
      <c r="AO128" s="1459"/>
      <c r="AP128" s="1459"/>
      <c r="AQ128" s="1460"/>
      <c r="AR128" s="1460"/>
      <c r="AS128" s="1460"/>
      <c r="AT128" s="1460"/>
      <c r="AU128" s="1460"/>
      <c r="AV128" s="1460"/>
      <c r="AW128" s="1460"/>
      <c r="AX128" s="1460"/>
      <c r="AY128" s="1460"/>
      <c r="AZ128" s="1460"/>
      <c r="BA128" s="1460"/>
      <c r="BB128" s="1460"/>
      <c r="BC128" s="1460"/>
      <c r="BD128" s="1460"/>
      <c r="BE128" s="1460"/>
      <c r="BF128" s="1460"/>
      <c r="BG128" s="1460"/>
      <c r="BH128" s="1460"/>
      <c r="BI128" s="1459" t="str">
        <f>IF(作業２!G53=1,IF(作業３!H24=0,"",作業３!H24),"")</f>
        <v/>
      </c>
      <c r="BJ128" s="1459"/>
      <c r="BK128" s="1459"/>
      <c r="BL128" s="1459"/>
      <c r="BM128" s="1459"/>
      <c r="BN128" s="1459"/>
      <c r="BO128" s="1459"/>
      <c r="BP128" s="1459"/>
      <c r="BQ128" s="1459"/>
      <c r="BR128" s="1459"/>
      <c r="BS128" s="1459"/>
      <c r="BT128" s="1459"/>
      <c r="BU128" s="1459"/>
      <c r="BV128" s="1459"/>
      <c r="BW128" s="1459"/>
      <c r="BX128" s="1459"/>
      <c r="BY128" s="1459"/>
      <c r="BZ128" s="1459"/>
      <c r="CA128" s="852"/>
      <c r="CB128" s="852"/>
      <c r="CC128" s="852"/>
      <c r="CD128" s="852"/>
      <c r="CE128" s="852"/>
      <c r="CF128" s="852"/>
      <c r="CG128" s="852"/>
      <c r="CH128" s="852"/>
      <c r="CI128" s="852"/>
      <c r="CJ128" s="852"/>
      <c r="CK128" s="852"/>
      <c r="CL128" s="852"/>
      <c r="CM128" s="852"/>
      <c r="CN128" s="852"/>
      <c r="CO128" s="852"/>
      <c r="CP128" s="852"/>
      <c r="CQ128" s="852"/>
      <c r="CR128" s="854"/>
    </row>
    <row r="129" spans="5:101" ht="30.95" customHeight="1" thickBot="1">
      <c r="E129" s="759"/>
      <c r="F129" s="760"/>
      <c r="G129" s="761"/>
      <c r="H129" s="769" t="s">
        <v>59</v>
      </c>
      <c r="I129" s="770"/>
      <c r="J129" s="770"/>
      <c r="K129" s="970" t="s">
        <v>114</v>
      </c>
      <c r="L129" s="970"/>
      <c r="M129" s="970"/>
      <c r="N129" s="970"/>
      <c r="O129" s="970"/>
      <c r="P129" s="970"/>
      <c r="Q129" s="970"/>
      <c r="R129" s="970"/>
      <c r="S129" s="970"/>
      <c r="T129" s="970"/>
      <c r="U129" s="970"/>
      <c r="V129" s="970"/>
      <c r="W129" s="970"/>
      <c r="X129" s="971"/>
      <c r="Y129" s="1456" t="str">
        <f t="shared" si="0"/>
        <v/>
      </c>
      <c r="Z129" s="1456"/>
      <c r="AA129" s="1456"/>
      <c r="AB129" s="1456"/>
      <c r="AC129" s="1456"/>
      <c r="AD129" s="1456"/>
      <c r="AE129" s="1456"/>
      <c r="AF129" s="1456"/>
      <c r="AG129" s="1456"/>
      <c r="AH129" s="1456"/>
      <c r="AI129" s="1456"/>
      <c r="AJ129" s="1456"/>
      <c r="AK129" s="1456"/>
      <c r="AL129" s="1456"/>
      <c r="AM129" s="1456"/>
      <c r="AN129" s="1456"/>
      <c r="AO129" s="1456"/>
      <c r="AP129" s="1456"/>
      <c r="AQ129" s="1457"/>
      <c r="AR129" s="1457"/>
      <c r="AS129" s="1457"/>
      <c r="AT129" s="1457"/>
      <c r="AU129" s="1457"/>
      <c r="AV129" s="1457"/>
      <c r="AW129" s="1457"/>
      <c r="AX129" s="1457"/>
      <c r="AY129" s="1457"/>
      <c r="AZ129" s="1457"/>
      <c r="BA129" s="1457"/>
      <c r="BB129" s="1457"/>
      <c r="BC129" s="1457"/>
      <c r="BD129" s="1457"/>
      <c r="BE129" s="1457"/>
      <c r="BF129" s="1457"/>
      <c r="BG129" s="1457"/>
      <c r="BH129" s="1457"/>
      <c r="BI129" s="1456" t="str">
        <f>IF(作業３!H25=0,"",作業３!H25)</f>
        <v/>
      </c>
      <c r="BJ129" s="1456"/>
      <c r="BK129" s="1456"/>
      <c r="BL129" s="1456"/>
      <c r="BM129" s="1456"/>
      <c r="BN129" s="1456"/>
      <c r="BO129" s="1456"/>
      <c r="BP129" s="1456"/>
      <c r="BQ129" s="1456"/>
      <c r="BR129" s="1456"/>
      <c r="BS129" s="1456"/>
      <c r="BT129" s="1456"/>
      <c r="BU129" s="1456"/>
      <c r="BV129" s="1456"/>
      <c r="BW129" s="1456"/>
      <c r="BX129" s="1456"/>
      <c r="BY129" s="1456"/>
      <c r="BZ129" s="1456"/>
      <c r="CA129" s="859"/>
      <c r="CB129" s="859"/>
      <c r="CC129" s="859"/>
      <c r="CD129" s="859"/>
      <c r="CE129" s="859"/>
      <c r="CF129" s="859"/>
      <c r="CG129" s="859"/>
      <c r="CH129" s="859"/>
      <c r="CI129" s="859"/>
      <c r="CJ129" s="859"/>
      <c r="CK129" s="859"/>
      <c r="CL129" s="859"/>
      <c r="CM129" s="859"/>
      <c r="CN129" s="859"/>
      <c r="CO129" s="859"/>
      <c r="CP129" s="859"/>
      <c r="CQ129" s="859"/>
      <c r="CR129" s="861"/>
    </row>
    <row r="130" spans="5:101" ht="30.95" customHeight="1">
      <c r="E130" s="677" t="s">
        <v>115</v>
      </c>
      <c r="F130" s="678"/>
      <c r="G130" s="678"/>
      <c r="H130" s="678"/>
      <c r="I130" s="678"/>
      <c r="J130" s="678"/>
      <c r="K130" s="678"/>
      <c r="L130" s="678"/>
      <c r="M130" s="678"/>
      <c r="N130" s="678"/>
      <c r="O130" s="678"/>
      <c r="P130" s="678"/>
      <c r="Q130" s="678"/>
      <c r="R130" s="678"/>
      <c r="S130" s="678"/>
      <c r="T130" s="678"/>
      <c r="U130" s="678"/>
      <c r="V130" s="678"/>
      <c r="W130" s="678"/>
      <c r="X130" s="679"/>
      <c r="Y130" s="800" t="str">
        <f>IF(CT130=TRUE,"",SUM(Y131:Y132))</f>
        <v/>
      </c>
      <c r="Z130" s="800"/>
      <c r="AA130" s="800"/>
      <c r="AB130" s="800"/>
      <c r="AC130" s="800"/>
      <c r="AD130" s="800"/>
      <c r="AE130" s="800"/>
      <c r="AF130" s="800"/>
      <c r="AG130" s="800"/>
      <c r="AH130" s="800"/>
      <c r="AI130" s="800"/>
      <c r="AJ130" s="800"/>
      <c r="AK130" s="800"/>
      <c r="AL130" s="800"/>
      <c r="AM130" s="800"/>
      <c r="AN130" s="800"/>
      <c r="AO130" s="800"/>
      <c r="AP130" s="800"/>
      <c r="AQ130" s="799" t="str">
        <f>IF(CU130=TRUE,"",SUM(AQ131:AQ132))</f>
        <v/>
      </c>
      <c r="AR130" s="799"/>
      <c r="AS130" s="799"/>
      <c r="AT130" s="799"/>
      <c r="AU130" s="799"/>
      <c r="AV130" s="799"/>
      <c r="AW130" s="799"/>
      <c r="AX130" s="799"/>
      <c r="AY130" s="799"/>
      <c r="AZ130" s="799"/>
      <c r="BA130" s="799"/>
      <c r="BB130" s="799"/>
      <c r="BC130" s="799"/>
      <c r="BD130" s="799"/>
      <c r="BE130" s="799"/>
      <c r="BF130" s="799"/>
      <c r="BG130" s="799"/>
      <c r="BH130" s="799"/>
      <c r="BI130" s="800" t="str">
        <f>IF(CV130=TRUE,"",SUM(BI131:BI132))</f>
        <v/>
      </c>
      <c r="BJ130" s="800"/>
      <c r="BK130" s="800"/>
      <c r="BL130" s="800"/>
      <c r="BM130" s="800"/>
      <c r="BN130" s="800"/>
      <c r="BO130" s="800"/>
      <c r="BP130" s="800"/>
      <c r="BQ130" s="800"/>
      <c r="BR130" s="800"/>
      <c r="BS130" s="800"/>
      <c r="BT130" s="800"/>
      <c r="BU130" s="800"/>
      <c r="BV130" s="800"/>
      <c r="BW130" s="800"/>
      <c r="BX130" s="800"/>
      <c r="BY130" s="800"/>
      <c r="BZ130" s="800"/>
      <c r="CA130" s="819" t="str">
        <f>IF(CW130=TRUE,"",SUM(CA131:CA132))</f>
        <v/>
      </c>
      <c r="CB130" s="819"/>
      <c r="CC130" s="819"/>
      <c r="CD130" s="819"/>
      <c r="CE130" s="819"/>
      <c r="CF130" s="819"/>
      <c r="CG130" s="819"/>
      <c r="CH130" s="819"/>
      <c r="CI130" s="819"/>
      <c r="CJ130" s="819"/>
      <c r="CK130" s="819"/>
      <c r="CL130" s="819"/>
      <c r="CM130" s="819"/>
      <c r="CN130" s="819"/>
      <c r="CO130" s="819"/>
      <c r="CP130" s="819"/>
      <c r="CQ130" s="819"/>
      <c r="CR130" s="820"/>
      <c r="CS130">
        <f>IF(BI130="",0,BI130)</f>
        <v>0</v>
      </c>
      <c r="CT130" t="b">
        <f>AND(Y131="",Y132="")</f>
        <v>1</v>
      </c>
      <c r="CU130" t="b">
        <f>AND(AQ131="",AQ132="")</f>
        <v>1</v>
      </c>
      <c r="CV130" t="b">
        <f>AND(BI131="",BI132="")</f>
        <v>1</v>
      </c>
      <c r="CW130" t="b">
        <f>AND(CA131="",CA132="")</f>
        <v>1</v>
      </c>
    </row>
    <row r="131" spans="5:101" ht="30.95" customHeight="1">
      <c r="E131" s="756" t="s">
        <v>133</v>
      </c>
      <c r="F131" s="757"/>
      <c r="G131" s="758"/>
      <c r="H131" s="765" t="s">
        <v>108</v>
      </c>
      <c r="I131" s="766"/>
      <c r="J131" s="766"/>
      <c r="K131" s="966" t="s">
        <v>116</v>
      </c>
      <c r="L131" s="966"/>
      <c r="M131" s="966"/>
      <c r="N131" s="966"/>
      <c r="O131" s="966"/>
      <c r="P131" s="966"/>
      <c r="Q131" s="966"/>
      <c r="R131" s="966"/>
      <c r="S131" s="966"/>
      <c r="T131" s="966"/>
      <c r="U131" s="966"/>
      <c r="V131" s="966"/>
      <c r="W131" s="966"/>
      <c r="X131" s="967"/>
      <c r="Y131" s="1458" t="str">
        <f>BI131</f>
        <v/>
      </c>
      <c r="Z131" s="1458"/>
      <c r="AA131" s="1458"/>
      <c r="AB131" s="1458"/>
      <c r="AC131" s="1458"/>
      <c r="AD131" s="1458"/>
      <c r="AE131" s="1458"/>
      <c r="AF131" s="1458"/>
      <c r="AG131" s="1458"/>
      <c r="AH131" s="1458"/>
      <c r="AI131" s="1458"/>
      <c r="AJ131" s="1458"/>
      <c r="AK131" s="1458"/>
      <c r="AL131" s="1458"/>
      <c r="AM131" s="1458"/>
      <c r="AN131" s="1458"/>
      <c r="AO131" s="1458"/>
      <c r="AP131" s="1458"/>
      <c r="AQ131" s="1461"/>
      <c r="AR131" s="1461"/>
      <c r="AS131" s="1461"/>
      <c r="AT131" s="1461"/>
      <c r="AU131" s="1461"/>
      <c r="AV131" s="1461"/>
      <c r="AW131" s="1461"/>
      <c r="AX131" s="1461"/>
      <c r="AY131" s="1461"/>
      <c r="AZ131" s="1461"/>
      <c r="BA131" s="1461"/>
      <c r="BB131" s="1461"/>
      <c r="BC131" s="1461"/>
      <c r="BD131" s="1461"/>
      <c r="BE131" s="1461"/>
      <c r="BF131" s="1461"/>
      <c r="BG131" s="1461"/>
      <c r="BH131" s="1461"/>
      <c r="BI131" s="1458" t="str">
        <f>IF(作業３!H27=0,"",作業３!H27)</f>
        <v/>
      </c>
      <c r="BJ131" s="1458"/>
      <c r="BK131" s="1458"/>
      <c r="BL131" s="1458"/>
      <c r="BM131" s="1458"/>
      <c r="BN131" s="1458"/>
      <c r="BO131" s="1458"/>
      <c r="BP131" s="1458"/>
      <c r="BQ131" s="1458"/>
      <c r="BR131" s="1458"/>
      <c r="BS131" s="1458"/>
      <c r="BT131" s="1458"/>
      <c r="BU131" s="1458"/>
      <c r="BV131" s="1458"/>
      <c r="BW131" s="1458"/>
      <c r="BX131" s="1458"/>
      <c r="BY131" s="1458"/>
      <c r="BZ131" s="1458"/>
      <c r="CA131" s="901"/>
      <c r="CB131" s="901"/>
      <c r="CC131" s="901"/>
      <c r="CD131" s="901"/>
      <c r="CE131" s="901"/>
      <c r="CF131" s="901"/>
      <c r="CG131" s="901"/>
      <c r="CH131" s="901"/>
      <c r="CI131" s="901"/>
      <c r="CJ131" s="901"/>
      <c r="CK131" s="901"/>
      <c r="CL131" s="901"/>
      <c r="CM131" s="901"/>
      <c r="CN131" s="901"/>
      <c r="CO131" s="901"/>
      <c r="CP131" s="901"/>
      <c r="CQ131" s="901"/>
      <c r="CR131" s="903"/>
    </row>
    <row r="132" spans="5:101" ht="30.95" customHeight="1" thickBot="1">
      <c r="E132" s="759"/>
      <c r="F132" s="760"/>
      <c r="G132" s="761"/>
      <c r="H132" s="769" t="s">
        <v>33</v>
      </c>
      <c r="I132" s="770"/>
      <c r="J132" s="770"/>
      <c r="K132" s="968" t="s">
        <v>117</v>
      </c>
      <c r="L132" s="968"/>
      <c r="M132" s="968"/>
      <c r="N132" s="968"/>
      <c r="O132" s="968"/>
      <c r="P132" s="968"/>
      <c r="Q132" s="968"/>
      <c r="R132" s="968"/>
      <c r="S132" s="968"/>
      <c r="T132" s="968"/>
      <c r="U132" s="968"/>
      <c r="V132" s="968"/>
      <c r="W132" s="968"/>
      <c r="X132" s="969"/>
      <c r="Y132" s="1456" t="str">
        <f>BI132</f>
        <v/>
      </c>
      <c r="Z132" s="1456"/>
      <c r="AA132" s="1456"/>
      <c r="AB132" s="1456"/>
      <c r="AC132" s="1456"/>
      <c r="AD132" s="1456"/>
      <c r="AE132" s="1456"/>
      <c r="AF132" s="1456"/>
      <c r="AG132" s="1456"/>
      <c r="AH132" s="1456"/>
      <c r="AI132" s="1456"/>
      <c r="AJ132" s="1456"/>
      <c r="AK132" s="1456"/>
      <c r="AL132" s="1456"/>
      <c r="AM132" s="1456"/>
      <c r="AN132" s="1456"/>
      <c r="AO132" s="1456"/>
      <c r="AP132" s="1456"/>
      <c r="AQ132" s="1457"/>
      <c r="AR132" s="1457"/>
      <c r="AS132" s="1457"/>
      <c r="AT132" s="1457"/>
      <c r="AU132" s="1457"/>
      <c r="AV132" s="1457"/>
      <c r="AW132" s="1457"/>
      <c r="AX132" s="1457"/>
      <c r="AY132" s="1457"/>
      <c r="AZ132" s="1457"/>
      <c r="BA132" s="1457"/>
      <c r="BB132" s="1457"/>
      <c r="BC132" s="1457"/>
      <c r="BD132" s="1457"/>
      <c r="BE132" s="1457"/>
      <c r="BF132" s="1457"/>
      <c r="BG132" s="1457"/>
      <c r="BH132" s="1457"/>
      <c r="BI132" s="1456" t="str">
        <f>IF(作業３!H28=0,"",作業３!H28)</f>
        <v/>
      </c>
      <c r="BJ132" s="1456"/>
      <c r="BK132" s="1456"/>
      <c r="BL132" s="1456"/>
      <c r="BM132" s="1456"/>
      <c r="BN132" s="1456"/>
      <c r="BO132" s="1456"/>
      <c r="BP132" s="1456"/>
      <c r="BQ132" s="1456"/>
      <c r="BR132" s="1456"/>
      <c r="BS132" s="1456"/>
      <c r="BT132" s="1456"/>
      <c r="BU132" s="1456"/>
      <c r="BV132" s="1456"/>
      <c r="BW132" s="1456"/>
      <c r="BX132" s="1456"/>
      <c r="BY132" s="1456"/>
      <c r="BZ132" s="1456"/>
      <c r="CA132" s="859"/>
      <c r="CB132" s="859"/>
      <c r="CC132" s="859"/>
      <c r="CD132" s="859"/>
      <c r="CE132" s="859"/>
      <c r="CF132" s="859"/>
      <c r="CG132" s="859"/>
      <c r="CH132" s="859"/>
      <c r="CI132" s="859"/>
      <c r="CJ132" s="859"/>
      <c r="CK132" s="859"/>
      <c r="CL132" s="859"/>
      <c r="CM132" s="859"/>
      <c r="CN132" s="859"/>
      <c r="CO132" s="859"/>
      <c r="CP132" s="859"/>
      <c r="CQ132" s="859"/>
      <c r="CR132" s="861"/>
    </row>
    <row r="133" spans="5:101" ht="30.95" customHeight="1" thickBot="1">
      <c r="E133" s="960" t="s">
        <v>118</v>
      </c>
      <c r="F133" s="961"/>
      <c r="G133" s="961"/>
      <c r="H133" s="961"/>
      <c r="I133" s="961"/>
      <c r="J133" s="961"/>
      <c r="K133" s="961"/>
      <c r="L133" s="961"/>
      <c r="M133" s="961"/>
      <c r="N133" s="961"/>
      <c r="O133" s="961"/>
      <c r="P133" s="961"/>
      <c r="Q133" s="961"/>
      <c r="R133" s="961"/>
      <c r="S133" s="961"/>
      <c r="T133" s="961"/>
      <c r="U133" s="961"/>
      <c r="V133" s="961"/>
      <c r="W133" s="961"/>
      <c r="X133" s="962"/>
      <c r="Y133" s="1462" t="str">
        <f>BI133</f>
        <v/>
      </c>
      <c r="Z133" s="1462"/>
      <c r="AA133" s="1462"/>
      <c r="AB133" s="1462"/>
      <c r="AC133" s="1462"/>
      <c r="AD133" s="1462"/>
      <c r="AE133" s="1462"/>
      <c r="AF133" s="1462"/>
      <c r="AG133" s="1462"/>
      <c r="AH133" s="1462"/>
      <c r="AI133" s="1462"/>
      <c r="AJ133" s="1462"/>
      <c r="AK133" s="1462"/>
      <c r="AL133" s="1462"/>
      <c r="AM133" s="1462"/>
      <c r="AN133" s="1462"/>
      <c r="AO133" s="1462"/>
      <c r="AP133" s="1462"/>
      <c r="AQ133" s="1463"/>
      <c r="AR133" s="1463"/>
      <c r="AS133" s="1463"/>
      <c r="AT133" s="1463"/>
      <c r="AU133" s="1463"/>
      <c r="AV133" s="1463"/>
      <c r="AW133" s="1463"/>
      <c r="AX133" s="1463"/>
      <c r="AY133" s="1463"/>
      <c r="AZ133" s="1463"/>
      <c r="BA133" s="1463"/>
      <c r="BB133" s="1463"/>
      <c r="BC133" s="1463"/>
      <c r="BD133" s="1463"/>
      <c r="BE133" s="1463"/>
      <c r="BF133" s="1463"/>
      <c r="BG133" s="1463"/>
      <c r="BH133" s="1463"/>
      <c r="BI133" s="1462" t="str">
        <f>IF(作業３!H29=0,"",作業３!H29)</f>
        <v/>
      </c>
      <c r="BJ133" s="1462"/>
      <c r="BK133" s="1462"/>
      <c r="BL133" s="1462"/>
      <c r="BM133" s="1462"/>
      <c r="BN133" s="1462"/>
      <c r="BO133" s="1462"/>
      <c r="BP133" s="1462"/>
      <c r="BQ133" s="1462"/>
      <c r="BR133" s="1462"/>
      <c r="BS133" s="1462"/>
      <c r="BT133" s="1462"/>
      <c r="BU133" s="1462"/>
      <c r="BV133" s="1462"/>
      <c r="BW133" s="1462"/>
      <c r="BX133" s="1462"/>
      <c r="BY133" s="1462"/>
      <c r="BZ133" s="1462"/>
      <c r="CA133" s="909"/>
      <c r="CB133" s="909"/>
      <c r="CC133" s="909"/>
      <c r="CD133" s="909"/>
      <c r="CE133" s="909"/>
      <c r="CF133" s="909"/>
      <c r="CG133" s="909"/>
      <c r="CH133" s="909"/>
      <c r="CI133" s="909"/>
      <c r="CJ133" s="909"/>
      <c r="CK133" s="909"/>
      <c r="CL133" s="909"/>
      <c r="CM133" s="909"/>
      <c r="CN133" s="909"/>
      <c r="CO133" s="909"/>
      <c r="CP133" s="909"/>
      <c r="CQ133" s="909"/>
      <c r="CR133" s="911"/>
      <c r="CS133">
        <f>IF(BI133="",0,BI133)</f>
        <v>0</v>
      </c>
    </row>
    <row r="134" spans="5:101" ht="30.95" customHeight="1">
      <c r="E134" s="963" t="s">
        <v>119</v>
      </c>
      <c r="F134" s="964"/>
      <c r="G134" s="964"/>
      <c r="H134" s="964"/>
      <c r="I134" s="964"/>
      <c r="J134" s="964"/>
      <c r="K134" s="964"/>
      <c r="L134" s="964"/>
      <c r="M134" s="964"/>
      <c r="N134" s="964"/>
      <c r="O134" s="964"/>
      <c r="P134" s="964"/>
      <c r="Q134" s="964"/>
      <c r="R134" s="964"/>
      <c r="S134" s="964"/>
      <c r="T134" s="964"/>
      <c r="U134" s="964"/>
      <c r="V134" s="964"/>
      <c r="W134" s="964"/>
      <c r="X134" s="965"/>
      <c r="Y134" s="800" t="str">
        <f>IF(CT134=TRUE,"",SUM(Y135,Y136,Y140))</f>
        <v/>
      </c>
      <c r="Z134" s="800"/>
      <c r="AA134" s="800"/>
      <c r="AB134" s="800"/>
      <c r="AC134" s="800"/>
      <c r="AD134" s="800"/>
      <c r="AE134" s="800"/>
      <c r="AF134" s="800"/>
      <c r="AG134" s="800"/>
      <c r="AH134" s="800"/>
      <c r="AI134" s="800"/>
      <c r="AJ134" s="800"/>
      <c r="AK134" s="800"/>
      <c r="AL134" s="800"/>
      <c r="AM134" s="800"/>
      <c r="AN134" s="800"/>
      <c r="AO134" s="800"/>
      <c r="AP134" s="800"/>
      <c r="AQ134" s="799" t="str">
        <f>IF(CU134=TRUE,"",SUM(AQ135,AQ136,AQ140))</f>
        <v/>
      </c>
      <c r="AR134" s="799"/>
      <c r="AS134" s="799"/>
      <c r="AT134" s="799"/>
      <c r="AU134" s="799"/>
      <c r="AV134" s="799"/>
      <c r="AW134" s="799"/>
      <c r="AX134" s="799"/>
      <c r="AY134" s="799"/>
      <c r="AZ134" s="799"/>
      <c r="BA134" s="799"/>
      <c r="BB134" s="799"/>
      <c r="BC134" s="799"/>
      <c r="BD134" s="799"/>
      <c r="BE134" s="799"/>
      <c r="BF134" s="799"/>
      <c r="BG134" s="799"/>
      <c r="BH134" s="799"/>
      <c r="BI134" s="800" t="str">
        <f>IF(CV134=TRUE,"",SUM(BI135,BI136,BI140))</f>
        <v/>
      </c>
      <c r="BJ134" s="800"/>
      <c r="BK134" s="800"/>
      <c r="BL134" s="800"/>
      <c r="BM134" s="800"/>
      <c r="BN134" s="800"/>
      <c r="BO134" s="800"/>
      <c r="BP134" s="800"/>
      <c r="BQ134" s="800"/>
      <c r="BR134" s="800"/>
      <c r="BS134" s="800"/>
      <c r="BT134" s="800"/>
      <c r="BU134" s="800"/>
      <c r="BV134" s="800"/>
      <c r="BW134" s="800"/>
      <c r="BX134" s="800"/>
      <c r="BY134" s="800"/>
      <c r="BZ134" s="800"/>
      <c r="CA134" s="819" t="str">
        <f>IF(CW134=TRUE,"",SUM(CA135,CA136,CA140))</f>
        <v/>
      </c>
      <c r="CB134" s="819"/>
      <c r="CC134" s="819"/>
      <c r="CD134" s="819"/>
      <c r="CE134" s="819"/>
      <c r="CF134" s="819"/>
      <c r="CG134" s="819"/>
      <c r="CH134" s="819"/>
      <c r="CI134" s="819"/>
      <c r="CJ134" s="819"/>
      <c r="CK134" s="819"/>
      <c r="CL134" s="819"/>
      <c r="CM134" s="819"/>
      <c r="CN134" s="819"/>
      <c r="CO134" s="819"/>
      <c r="CP134" s="819"/>
      <c r="CQ134" s="819"/>
      <c r="CR134" s="820"/>
      <c r="CS134">
        <f>IF(BI134="",0,BI134)</f>
        <v>0</v>
      </c>
      <c r="CT134" t="b">
        <f>AND(Y135="",Y136="",Y140="")</f>
        <v>1</v>
      </c>
      <c r="CU134" t="b">
        <f>AND(AQ135="",AQ136="",AQ140="")</f>
        <v>1</v>
      </c>
      <c r="CV134" t="b">
        <f>AND(BI135="",BI136="",BI140="")</f>
        <v>1</v>
      </c>
      <c r="CW134" t="b">
        <f>AND(CA135="",CA136="",CA140="")</f>
        <v>1</v>
      </c>
    </row>
    <row r="135" spans="5:101" ht="30.95" customHeight="1">
      <c r="E135" s="916" t="s">
        <v>133</v>
      </c>
      <c r="F135" s="763"/>
      <c r="G135" s="763"/>
      <c r="H135" s="765" t="s">
        <v>108</v>
      </c>
      <c r="I135" s="766"/>
      <c r="J135" s="766"/>
      <c r="K135" s="766" t="s">
        <v>120</v>
      </c>
      <c r="L135" s="766"/>
      <c r="M135" s="766"/>
      <c r="N135" s="766"/>
      <c r="O135" s="766"/>
      <c r="P135" s="766"/>
      <c r="Q135" s="766"/>
      <c r="R135" s="766"/>
      <c r="S135" s="766"/>
      <c r="T135" s="766"/>
      <c r="U135" s="766"/>
      <c r="V135" s="766"/>
      <c r="W135" s="766"/>
      <c r="X135" s="904"/>
      <c r="Y135" s="1469" t="str">
        <f>BI135</f>
        <v/>
      </c>
      <c r="Z135" s="1469"/>
      <c r="AA135" s="1469"/>
      <c r="AB135" s="1469"/>
      <c r="AC135" s="1469"/>
      <c r="AD135" s="1469"/>
      <c r="AE135" s="1469"/>
      <c r="AF135" s="1469"/>
      <c r="AG135" s="1469"/>
      <c r="AH135" s="1469"/>
      <c r="AI135" s="1469"/>
      <c r="AJ135" s="1469"/>
      <c r="AK135" s="1469"/>
      <c r="AL135" s="1469"/>
      <c r="AM135" s="1469"/>
      <c r="AN135" s="1469"/>
      <c r="AO135" s="1469"/>
      <c r="AP135" s="1469"/>
      <c r="AQ135" s="1470"/>
      <c r="AR135" s="1470"/>
      <c r="AS135" s="1470"/>
      <c r="AT135" s="1470"/>
      <c r="AU135" s="1470"/>
      <c r="AV135" s="1470"/>
      <c r="AW135" s="1470"/>
      <c r="AX135" s="1470"/>
      <c r="AY135" s="1470"/>
      <c r="AZ135" s="1470"/>
      <c r="BA135" s="1470"/>
      <c r="BB135" s="1470"/>
      <c r="BC135" s="1470"/>
      <c r="BD135" s="1470"/>
      <c r="BE135" s="1470"/>
      <c r="BF135" s="1470"/>
      <c r="BG135" s="1470"/>
      <c r="BH135" s="1470"/>
      <c r="BI135" s="1469" t="str">
        <f>IF(作業３!H31=0,"",作業３!H31)</f>
        <v/>
      </c>
      <c r="BJ135" s="1469"/>
      <c r="BK135" s="1469"/>
      <c r="BL135" s="1469"/>
      <c r="BM135" s="1469"/>
      <c r="BN135" s="1469"/>
      <c r="BO135" s="1469"/>
      <c r="BP135" s="1469"/>
      <c r="BQ135" s="1469"/>
      <c r="BR135" s="1469"/>
      <c r="BS135" s="1469"/>
      <c r="BT135" s="1469"/>
      <c r="BU135" s="1469"/>
      <c r="BV135" s="1469"/>
      <c r="BW135" s="1469"/>
      <c r="BX135" s="1469"/>
      <c r="BY135" s="1469"/>
      <c r="BZ135" s="1469"/>
      <c r="CA135" s="927"/>
      <c r="CB135" s="927"/>
      <c r="CC135" s="927"/>
      <c r="CD135" s="927"/>
      <c r="CE135" s="927"/>
      <c r="CF135" s="927"/>
      <c r="CG135" s="927"/>
      <c r="CH135" s="927"/>
      <c r="CI135" s="927"/>
      <c r="CJ135" s="927"/>
      <c r="CK135" s="927"/>
      <c r="CL135" s="927"/>
      <c r="CM135" s="927"/>
      <c r="CN135" s="927"/>
      <c r="CO135" s="927"/>
      <c r="CP135" s="927"/>
      <c r="CQ135" s="927"/>
      <c r="CR135" s="929"/>
      <c r="CS135">
        <f>IF(BI135="",0,BI135)</f>
        <v>0</v>
      </c>
    </row>
    <row r="136" spans="5:101" ht="30.95" customHeight="1">
      <c r="E136" s="762"/>
      <c r="F136" s="763"/>
      <c r="G136" s="763"/>
      <c r="H136" s="930" t="s">
        <v>33</v>
      </c>
      <c r="I136" s="931"/>
      <c r="J136" s="931"/>
      <c r="K136" s="932" t="s">
        <v>253</v>
      </c>
      <c r="L136" s="932"/>
      <c r="M136" s="932"/>
      <c r="N136" s="932"/>
      <c r="O136" s="932"/>
      <c r="P136" s="932"/>
      <c r="Q136" s="932"/>
      <c r="R136" s="932"/>
      <c r="S136" s="932"/>
      <c r="T136" s="932"/>
      <c r="U136" s="932"/>
      <c r="V136" s="932"/>
      <c r="W136" s="932"/>
      <c r="X136" s="933"/>
      <c r="Y136" s="1465" t="str">
        <f>IF(CT136=TRUE,"",SUM(Y137,Y138))</f>
        <v/>
      </c>
      <c r="Z136" s="1465"/>
      <c r="AA136" s="1465"/>
      <c r="AB136" s="1465"/>
      <c r="AC136" s="1465"/>
      <c r="AD136" s="1465"/>
      <c r="AE136" s="1465"/>
      <c r="AF136" s="1465"/>
      <c r="AG136" s="1465"/>
      <c r="AH136" s="1465"/>
      <c r="AI136" s="1465"/>
      <c r="AJ136" s="1465"/>
      <c r="AK136" s="1465"/>
      <c r="AL136" s="1465"/>
      <c r="AM136" s="1465"/>
      <c r="AN136" s="1465"/>
      <c r="AO136" s="1465"/>
      <c r="AP136" s="1465"/>
      <c r="AQ136" s="1460" t="str">
        <f>IF(CU136=TRUE,"",SUM(AQ137,AQ138))</f>
        <v/>
      </c>
      <c r="AR136" s="1460"/>
      <c r="AS136" s="1460"/>
      <c r="AT136" s="1460"/>
      <c r="AU136" s="1460"/>
      <c r="AV136" s="1460"/>
      <c r="AW136" s="1460"/>
      <c r="AX136" s="1460"/>
      <c r="AY136" s="1460"/>
      <c r="AZ136" s="1460"/>
      <c r="BA136" s="1460"/>
      <c r="BB136" s="1460"/>
      <c r="BC136" s="1460"/>
      <c r="BD136" s="1460"/>
      <c r="BE136" s="1460"/>
      <c r="BF136" s="1460"/>
      <c r="BG136" s="1460"/>
      <c r="BH136" s="1460"/>
      <c r="BI136" s="1465" t="str">
        <f>IF(CV136=TRUE,"",SUM(BI137,BI138))</f>
        <v/>
      </c>
      <c r="BJ136" s="1465"/>
      <c r="BK136" s="1465"/>
      <c r="BL136" s="1465"/>
      <c r="BM136" s="1465"/>
      <c r="BN136" s="1465"/>
      <c r="BO136" s="1465"/>
      <c r="BP136" s="1465"/>
      <c r="BQ136" s="1465"/>
      <c r="BR136" s="1465"/>
      <c r="BS136" s="1465"/>
      <c r="BT136" s="1465"/>
      <c r="BU136" s="1465"/>
      <c r="BV136" s="1465"/>
      <c r="BW136" s="1465"/>
      <c r="BX136" s="1465"/>
      <c r="BY136" s="1465"/>
      <c r="BZ136" s="1465"/>
      <c r="CA136" s="852" t="str">
        <f>IF(CW136=TRUE,"",SUM(CA137,CA138))</f>
        <v/>
      </c>
      <c r="CB136" s="852"/>
      <c r="CC136" s="852"/>
      <c r="CD136" s="852"/>
      <c r="CE136" s="852"/>
      <c r="CF136" s="852"/>
      <c r="CG136" s="852"/>
      <c r="CH136" s="852"/>
      <c r="CI136" s="852"/>
      <c r="CJ136" s="852"/>
      <c r="CK136" s="852"/>
      <c r="CL136" s="852"/>
      <c r="CM136" s="852"/>
      <c r="CN136" s="852"/>
      <c r="CO136" s="852"/>
      <c r="CP136" s="852"/>
      <c r="CQ136" s="852"/>
      <c r="CR136" s="854"/>
      <c r="CS136">
        <f>IF(BI136="",0,BI136)</f>
        <v>0</v>
      </c>
      <c r="CT136" t="b">
        <f>AND(Y137="",Y138="")</f>
        <v>1</v>
      </c>
      <c r="CU136" t="b">
        <f>AND(AQ137="",AQ138="")</f>
        <v>1</v>
      </c>
      <c r="CV136" t="b">
        <f>AND(BI137="",BI138="")</f>
        <v>1</v>
      </c>
      <c r="CW136" t="b">
        <f>AND(CA137="",CA138="")</f>
        <v>1</v>
      </c>
    </row>
    <row r="137" spans="5:101" ht="30.95" customHeight="1">
      <c r="E137" s="762"/>
      <c r="F137" s="763"/>
      <c r="G137" s="763"/>
      <c r="H137" s="917" t="s">
        <v>134</v>
      </c>
      <c r="I137" s="918"/>
      <c r="J137" s="919"/>
      <c r="K137" s="955" t="s">
        <v>149</v>
      </c>
      <c r="L137" s="955"/>
      <c r="M137" s="955"/>
      <c r="N137" s="955"/>
      <c r="O137" s="955"/>
      <c r="P137" s="955"/>
      <c r="Q137" s="955"/>
      <c r="R137" s="955"/>
      <c r="S137" s="955"/>
      <c r="T137" s="955"/>
      <c r="U137" s="955"/>
      <c r="V137" s="955"/>
      <c r="W137" s="955"/>
      <c r="X137" s="956"/>
      <c r="Y137" s="1464" t="str">
        <f>BI137</f>
        <v/>
      </c>
      <c r="Z137" s="1464"/>
      <c r="AA137" s="1464"/>
      <c r="AB137" s="1464"/>
      <c r="AC137" s="1464"/>
      <c r="AD137" s="1464"/>
      <c r="AE137" s="1464"/>
      <c r="AF137" s="1464"/>
      <c r="AG137" s="1464"/>
      <c r="AH137" s="1464"/>
      <c r="AI137" s="1464"/>
      <c r="AJ137" s="1464"/>
      <c r="AK137" s="1464"/>
      <c r="AL137" s="1464"/>
      <c r="AM137" s="1464"/>
      <c r="AN137" s="1464"/>
      <c r="AO137" s="1464"/>
      <c r="AP137" s="1464"/>
      <c r="AQ137" s="1485"/>
      <c r="AR137" s="1485"/>
      <c r="AS137" s="1485"/>
      <c r="AT137" s="1485"/>
      <c r="AU137" s="1485"/>
      <c r="AV137" s="1485"/>
      <c r="AW137" s="1485"/>
      <c r="AX137" s="1485"/>
      <c r="AY137" s="1485"/>
      <c r="AZ137" s="1485"/>
      <c r="BA137" s="1485"/>
      <c r="BB137" s="1485"/>
      <c r="BC137" s="1485"/>
      <c r="BD137" s="1485"/>
      <c r="BE137" s="1485"/>
      <c r="BF137" s="1485"/>
      <c r="BG137" s="1485"/>
      <c r="BH137" s="1485"/>
      <c r="BI137" s="1464" t="str">
        <f>IF(作業２!G53&gt;4,IF(作業３!H33=0,"",作業３!H33),"")</f>
        <v/>
      </c>
      <c r="BJ137" s="1464"/>
      <c r="BK137" s="1464"/>
      <c r="BL137" s="1464"/>
      <c r="BM137" s="1464"/>
      <c r="BN137" s="1464"/>
      <c r="BO137" s="1464"/>
      <c r="BP137" s="1464"/>
      <c r="BQ137" s="1464"/>
      <c r="BR137" s="1464"/>
      <c r="BS137" s="1464"/>
      <c r="BT137" s="1464"/>
      <c r="BU137" s="1464"/>
      <c r="BV137" s="1464"/>
      <c r="BW137" s="1464"/>
      <c r="BX137" s="1464"/>
      <c r="BY137" s="1464"/>
      <c r="BZ137" s="1464"/>
      <c r="CA137" s="949"/>
      <c r="CB137" s="949"/>
      <c r="CC137" s="949"/>
      <c r="CD137" s="949"/>
      <c r="CE137" s="949"/>
      <c r="CF137" s="949"/>
      <c r="CG137" s="949"/>
      <c r="CH137" s="949"/>
      <c r="CI137" s="949"/>
      <c r="CJ137" s="949"/>
      <c r="CK137" s="949"/>
      <c r="CL137" s="949"/>
      <c r="CM137" s="949"/>
      <c r="CN137" s="949"/>
      <c r="CO137" s="949"/>
      <c r="CP137" s="949"/>
      <c r="CQ137" s="949"/>
      <c r="CR137" s="951"/>
    </row>
    <row r="138" spans="5:101" ht="30.95" customHeight="1">
      <c r="E138" s="762"/>
      <c r="F138" s="763"/>
      <c r="G138" s="763"/>
      <c r="H138" s="920"/>
      <c r="I138" s="921"/>
      <c r="J138" s="922"/>
      <c r="K138" s="943" t="s">
        <v>255</v>
      </c>
      <c r="L138" s="955"/>
      <c r="M138" s="955"/>
      <c r="N138" s="955"/>
      <c r="O138" s="955"/>
      <c r="P138" s="955"/>
      <c r="Q138" s="955"/>
      <c r="R138" s="955"/>
      <c r="S138" s="955"/>
      <c r="T138" s="955"/>
      <c r="U138" s="955"/>
      <c r="V138" s="955"/>
      <c r="W138" s="955"/>
      <c r="X138" s="956"/>
      <c r="Y138" s="1483" t="str">
        <f>BI138</f>
        <v/>
      </c>
      <c r="Z138" s="1483"/>
      <c r="AA138" s="1483"/>
      <c r="AB138" s="1483"/>
      <c r="AC138" s="1483"/>
      <c r="AD138" s="1483"/>
      <c r="AE138" s="1483"/>
      <c r="AF138" s="1483"/>
      <c r="AG138" s="1483"/>
      <c r="AH138" s="1483"/>
      <c r="AI138" s="1483"/>
      <c r="AJ138" s="1483"/>
      <c r="AK138" s="1483"/>
      <c r="AL138" s="1483"/>
      <c r="AM138" s="1483"/>
      <c r="AN138" s="1483"/>
      <c r="AO138" s="1483"/>
      <c r="AP138" s="1483"/>
      <c r="AQ138" s="1484"/>
      <c r="AR138" s="1484"/>
      <c r="AS138" s="1484"/>
      <c r="AT138" s="1484"/>
      <c r="AU138" s="1484"/>
      <c r="AV138" s="1484"/>
      <c r="AW138" s="1484"/>
      <c r="AX138" s="1484"/>
      <c r="AY138" s="1484"/>
      <c r="AZ138" s="1484"/>
      <c r="BA138" s="1484"/>
      <c r="BB138" s="1484"/>
      <c r="BC138" s="1484"/>
      <c r="BD138" s="1484"/>
      <c r="BE138" s="1484"/>
      <c r="BF138" s="1484"/>
      <c r="BG138" s="1484"/>
      <c r="BH138" s="1484"/>
      <c r="BI138" s="1483" t="str">
        <f>IF(作業３!H34=0,"",作業３!H34)</f>
        <v/>
      </c>
      <c r="BJ138" s="1483"/>
      <c r="BK138" s="1483"/>
      <c r="BL138" s="1483"/>
      <c r="BM138" s="1483"/>
      <c r="BN138" s="1483"/>
      <c r="BO138" s="1483"/>
      <c r="BP138" s="1483"/>
      <c r="BQ138" s="1483"/>
      <c r="BR138" s="1483"/>
      <c r="BS138" s="1483"/>
      <c r="BT138" s="1483"/>
      <c r="BU138" s="1483"/>
      <c r="BV138" s="1483"/>
      <c r="BW138" s="1483"/>
      <c r="BX138" s="1483"/>
      <c r="BY138" s="1483"/>
      <c r="BZ138" s="1483"/>
      <c r="CA138" s="852"/>
      <c r="CB138" s="852"/>
      <c r="CC138" s="852"/>
      <c r="CD138" s="852"/>
      <c r="CE138" s="852"/>
      <c r="CF138" s="852"/>
      <c r="CG138" s="852"/>
      <c r="CH138" s="852"/>
      <c r="CI138" s="852"/>
      <c r="CJ138" s="852"/>
      <c r="CK138" s="852"/>
      <c r="CL138" s="852"/>
      <c r="CM138" s="852"/>
      <c r="CN138" s="852"/>
      <c r="CO138" s="852"/>
      <c r="CP138" s="852"/>
      <c r="CQ138" s="852"/>
      <c r="CR138" s="854"/>
      <c r="CS138">
        <f>IF(BI138="",0,BI138)</f>
        <v>0</v>
      </c>
    </row>
    <row r="139" spans="5:101" ht="30.95" customHeight="1">
      <c r="E139" s="762"/>
      <c r="F139" s="763"/>
      <c r="G139" s="763"/>
      <c r="H139" s="920"/>
      <c r="I139" s="921"/>
      <c r="J139" s="922"/>
      <c r="K139" s="72"/>
      <c r="L139" s="942" t="s">
        <v>131</v>
      </c>
      <c r="M139" s="943"/>
      <c r="N139" s="943"/>
      <c r="O139" s="943"/>
      <c r="P139" s="943"/>
      <c r="Q139" s="943"/>
      <c r="R139" s="943"/>
      <c r="S139" s="943"/>
      <c r="T139" s="943"/>
      <c r="U139" s="943"/>
      <c r="V139" s="943"/>
      <c r="W139" s="943"/>
      <c r="X139" s="944"/>
      <c r="Y139" s="194" t="s">
        <v>451</v>
      </c>
      <c r="Z139" s="195"/>
      <c r="AA139" s="195"/>
      <c r="AB139" s="195"/>
      <c r="AC139" s="195"/>
      <c r="AD139" s="195" t="str">
        <f>IF(AE139="","","(")</f>
        <v/>
      </c>
      <c r="AE139" s="830" t="str">
        <f>BO139</f>
        <v/>
      </c>
      <c r="AF139" s="830"/>
      <c r="AG139" s="830"/>
      <c r="AH139" s="830"/>
      <c r="AI139" s="830"/>
      <c r="AJ139" s="830"/>
      <c r="AK139" s="830"/>
      <c r="AL139" s="830"/>
      <c r="AM139" s="830"/>
      <c r="AN139" s="830"/>
      <c r="AO139" s="830"/>
      <c r="AP139" s="196" t="str">
        <f>IF(AE139="","",")")</f>
        <v/>
      </c>
      <c r="AQ139" s="1460"/>
      <c r="AR139" s="1460"/>
      <c r="AS139" s="1460"/>
      <c r="AT139" s="1460"/>
      <c r="AU139" s="1460"/>
      <c r="AV139" s="1460"/>
      <c r="AW139" s="1460"/>
      <c r="AX139" s="1460"/>
      <c r="AY139" s="1460"/>
      <c r="AZ139" s="1460"/>
      <c r="BA139" s="1460"/>
      <c r="BB139" s="1460"/>
      <c r="BC139" s="1460"/>
      <c r="BD139" s="1460"/>
      <c r="BE139" s="1460"/>
      <c r="BF139" s="1460"/>
      <c r="BG139" s="1460"/>
      <c r="BH139" s="1460"/>
      <c r="BI139" s="194" t="s">
        <v>451</v>
      </c>
      <c r="BJ139" s="195"/>
      <c r="BK139" s="195"/>
      <c r="BL139" s="195"/>
      <c r="BM139" s="195"/>
      <c r="BN139" s="195" t="str">
        <f>IF(BO139="","","(")</f>
        <v/>
      </c>
      <c r="BO139" s="830" t="str">
        <f>IF(作業３!H35=0,"",作業３!H35)</f>
        <v/>
      </c>
      <c r="BP139" s="830"/>
      <c r="BQ139" s="830"/>
      <c r="BR139" s="830"/>
      <c r="BS139" s="830"/>
      <c r="BT139" s="830"/>
      <c r="BU139" s="830"/>
      <c r="BV139" s="830"/>
      <c r="BW139" s="830"/>
      <c r="BX139" s="830"/>
      <c r="BY139" s="830"/>
      <c r="BZ139" s="196" t="str">
        <f>IF(BO139="","",")")</f>
        <v/>
      </c>
      <c r="CA139" s="852"/>
      <c r="CB139" s="852"/>
      <c r="CC139" s="852"/>
      <c r="CD139" s="852"/>
      <c r="CE139" s="852"/>
      <c r="CF139" s="852"/>
      <c r="CG139" s="852"/>
      <c r="CH139" s="852"/>
      <c r="CI139" s="852"/>
      <c r="CJ139" s="852"/>
      <c r="CK139" s="852"/>
      <c r="CL139" s="852"/>
      <c r="CM139" s="852"/>
      <c r="CN139" s="852"/>
      <c r="CO139" s="852"/>
      <c r="CP139" s="852"/>
      <c r="CQ139" s="852"/>
      <c r="CR139" s="854"/>
    </row>
    <row r="140" spans="5:101" ht="30.95" customHeight="1" thickBot="1">
      <c r="E140" s="759"/>
      <c r="F140" s="760"/>
      <c r="G140" s="760"/>
      <c r="H140" s="769" t="s">
        <v>34</v>
      </c>
      <c r="I140" s="770"/>
      <c r="J140" s="770"/>
      <c r="K140" s="770" t="s">
        <v>113</v>
      </c>
      <c r="L140" s="770"/>
      <c r="M140" s="770"/>
      <c r="N140" s="770"/>
      <c r="O140" s="770"/>
      <c r="P140" s="770"/>
      <c r="Q140" s="770"/>
      <c r="R140" s="770"/>
      <c r="S140" s="770"/>
      <c r="T140" s="770"/>
      <c r="U140" s="770"/>
      <c r="V140" s="770"/>
      <c r="W140" s="770"/>
      <c r="X140" s="891"/>
      <c r="Y140" s="1456" t="str">
        <f>BI140</f>
        <v/>
      </c>
      <c r="Z140" s="1456"/>
      <c r="AA140" s="1456"/>
      <c r="AB140" s="1456"/>
      <c r="AC140" s="1456"/>
      <c r="AD140" s="1456"/>
      <c r="AE140" s="1456"/>
      <c r="AF140" s="1456"/>
      <c r="AG140" s="1456"/>
      <c r="AH140" s="1456"/>
      <c r="AI140" s="1456"/>
      <c r="AJ140" s="1456"/>
      <c r="AK140" s="1456"/>
      <c r="AL140" s="1456"/>
      <c r="AM140" s="1456"/>
      <c r="AN140" s="1456"/>
      <c r="AO140" s="1456"/>
      <c r="AP140" s="1456"/>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1466" t="str">
        <f>IF(作業２!G53=1,IF(作業３!H36=0,"",作業３!H36),"")</f>
        <v/>
      </c>
      <c r="BJ140" s="1466"/>
      <c r="BK140" s="1466"/>
      <c r="BL140" s="1466"/>
      <c r="BM140" s="1466"/>
      <c r="BN140" s="1466"/>
      <c r="BO140" s="1466"/>
      <c r="BP140" s="1466"/>
      <c r="BQ140" s="1466"/>
      <c r="BR140" s="1466"/>
      <c r="BS140" s="1466"/>
      <c r="BT140" s="1466"/>
      <c r="BU140" s="1466"/>
      <c r="BV140" s="1466"/>
      <c r="BW140" s="1466"/>
      <c r="BX140" s="1466"/>
      <c r="BY140" s="1466"/>
      <c r="BZ140" s="1466"/>
      <c r="CA140" s="940"/>
      <c r="CB140" s="940"/>
      <c r="CC140" s="940"/>
      <c r="CD140" s="940"/>
      <c r="CE140" s="940"/>
      <c r="CF140" s="940"/>
      <c r="CG140" s="940"/>
      <c r="CH140" s="940"/>
      <c r="CI140" s="940"/>
      <c r="CJ140" s="940"/>
      <c r="CK140" s="940"/>
      <c r="CL140" s="940"/>
      <c r="CM140" s="940"/>
      <c r="CN140" s="940"/>
      <c r="CO140" s="940"/>
      <c r="CP140" s="940"/>
      <c r="CQ140" s="940"/>
      <c r="CR140" s="941"/>
      <c r="CS140">
        <f t="shared" ref="CS140:CS151" si="1">IF(BI140="",0,BI140)</f>
        <v>0</v>
      </c>
    </row>
    <row r="141" spans="5:101" ht="30.95" customHeight="1" thickBot="1">
      <c r="E141" s="686" t="s">
        <v>121</v>
      </c>
      <c r="F141" s="687"/>
      <c r="G141" s="687"/>
      <c r="H141" s="687"/>
      <c r="I141" s="687"/>
      <c r="J141" s="687"/>
      <c r="K141" s="687"/>
      <c r="L141" s="687"/>
      <c r="M141" s="687"/>
      <c r="N141" s="687"/>
      <c r="O141" s="687"/>
      <c r="P141" s="687"/>
      <c r="Q141" s="687"/>
      <c r="R141" s="687"/>
      <c r="S141" s="687"/>
      <c r="T141" s="687"/>
      <c r="U141" s="687"/>
      <c r="V141" s="687"/>
      <c r="W141" s="687"/>
      <c r="X141" s="688"/>
      <c r="Y141" s="1456" t="str">
        <f>BI141</f>
        <v/>
      </c>
      <c r="Z141" s="1456"/>
      <c r="AA141" s="1456"/>
      <c r="AB141" s="1456"/>
      <c r="AC141" s="1456"/>
      <c r="AD141" s="1456"/>
      <c r="AE141" s="1456"/>
      <c r="AF141" s="1456"/>
      <c r="AG141" s="1456"/>
      <c r="AH141" s="1456"/>
      <c r="AI141" s="1456"/>
      <c r="AJ141" s="1456"/>
      <c r="AK141" s="1456"/>
      <c r="AL141" s="1456"/>
      <c r="AM141" s="1456"/>
      <c r="AN141" s="1456"/>
      <c r="AO141" s="1456"/>
      <c r="AP141" s="1456"/>
      <c r="AQ141" s="1463"/>
      <c r="AR141" s="1463"/>
      <c r="AS141" s="1463"/>
      <c r="AT141" s="1463"/>
      <c r="AU141" s="1463"/>
      <c r="AV141" s="1463"/>
      <c r="AW141" s="1463"/>
      <c r="AX141" s="1463"/>
      <c r="AY141" s="1463"/>
      <c r="AZ141" s="1463"/>
      <c r="BA141" s="1463"/>
      <c r="BB141" s="1463"/>
      <c r="BC141" s="1463"/>
      <c r="BD141" s="1463"/>
      <c r="BE141" s="1463"/>
      <c r="BF141" s="1463"/>
      <c r="BG141" s="1463"/>
      <c r="BH141" s="1463"/>
      <c r="BI141" s="1462" t="str">
        <f>IF(作業３!H37=0,"",作業３!H37)</f>
        <v/>
      </c>
      <c r="BJ141" s="1462"/>
      <c r="BK141" s="1462"/>
      <c r="BL141" s="1462"/>
      <c r="BM141" s="1462"/>
      <c r="BN141" s="1462"/>
      <c r="BO141" s="1462"/>
      <c r="BP141" s="1462"/>
      <c r="BQ141" s="1462"/>
      <c r="BR141" s="1462"/>
      <c r="BS141" s="1462"/>
      <c r="BT141" s="1462"/>
      <c r="BU141" s="1462"/>
      <c r="BV141" s="1462"/>
      <c r="BW141" s="1462"/>
      <c r="BX141" s="1462"/>
      <c r="BY141" s="1462"/>
      <c r="BZ141" s="1462"/>
      <c r="CA141" s="909"/>
      <c r="CB141" s="909"/>
      <c r="CC141" s="909"/>
      <c r="CD141" s="909"/>
      <c r="CE141" s="909"/>
      <c r="CF141" s="909"/>
      <c r="CG141" s="909"/>
      <c r="CH141" s="909"/>
      <c r="CI141" s="909"/>
      <c r="CJ141" s="909"/>
      <c r="CK141" s="909"/>
      <c r="CL141" s="909"/>
      <c r="CM141" s="909"/>
      <c r="CN141" s="909"/>
      <c r="CO141" s="909"/>
      <c r="CP141" s="909"/>
      <c r="CQ141" s="909"/>
      <c r="CR141" s="911"/>
      <c r="CS141">
        <f t="shared" si="1"/>
        <v>0</v>
      </c>
    </row>
    <row r="142" spans="5:101" ht="30.95" customHeight="1">
      <c r="E142" s="677" t="s">
        <v>122</v>
      </c>
      <c r="F142" s="678"/>
      <c r="G142" s="678"/>
      <c r="H142" s="678"/>
      <c r="I142" s="678"/>
      <c r="J142" s="678"/>
      <c r="K142" s="678"/>
      <c r="L142" s="678"/>
      <c r="M142" s="678"/>
      <c r="N142" s="678"/>
      <c r="O142" s="678"/>
      <c r="P142" s="678"/>
      <c r="Q142" s="678"/>
      <c r="R142" s="678"/>
      <c r="S142" s="678"/>
      <c r="T142" s="678"/>
      <c r="U142" s="678"/>
      <c r="V142" s="678"/>
      <c r="W142" s="678"/>
      <c r="X142" s="679"/>
      <c r="Y142" s="800" t="str">
        <f>IF(CT142=TRUE,"",SUM(Y143,Y144))</f>
        <v/>
      </c>
      <c r="Z142" s="800"/>
      <c r="AA142" s="800"/>
      <c r="AB142" s="800"/>
      <c r="AC142" s="800"/>
      <c r="AD142" s="800"/>
      <c r="AE142" s="800"/>
      <c r="AF142" s="800"/>
      <c r="AG142" s="800"/>
      <c r="AH142" s="800"/>
      <c r="AI142" s="800"/>
      <c r="AJ142" s="800"/>
      <c r="AK142" s="800"/>
      <c r="AL142" s="800"/>
      <c r="AM142" s="800"/>
      <c r="AN142" s="800"/>
      <c r="AO142" s="800"/>
      <c r="AP142" s="800"/>
      <c r="AQ142" s="799" t="str">
        <f>IF(CU142=TRUE,"",SUM(AQ143,AQ144))</f>
        <v/>
      </c>
      <c r="AR142" s="799"/>
      <c r="AS142" s="799"/>
      <c r="AT142" s="799"/>
      <c r="AU142" s="799"/>
      <c r="AV142" s="799"/>
      <c r="AW142" s="799"/>
      <c r="AX142" s="799"/>
      <c r="AY142" s="799"/>
      <c r="AZ142" s="799"/>
      <c r="BA142" s="799"/>
      <c r="BB142" s="799"/>
      <c r="BC142" s="799"/>
      <c r="BD142" s="799"/>
      <c r="BE142" s="799"/>
      <c r="BF142" s="799"/>
      <c r="BG142" s="799"/>
      <c r="BH142" s="799"/>
      <c r="BI142" s="800" t="str">
        <f>IF(CV142=TRUE,"",SUM(BI143,BI144))</f>
        <v/>
      </c>
      <c r="BJ142" s="800"/>
      <c r="BK142" s="800"/>
      <c r="BL142" s="800"/>
      <c r="BM142" s="800"/>
      <c r="BN142" s="800"/>
      <c r="BO142" s="800"/>
      <c r="BP142" s="800"/>
      <c r="BQ142" s="800"/>
      <c r="BR142" s="800"/>
      <c r="BS142" s="800"/>
      <c r="BT142" s="800"/>
      <c r="BU142" s="800"/>
      <c r="BV142" s="800"/>
      <c r="BW142" s="800"/>
      <c r="BX142" s="800"/>
      <c r="BY142" s="800"/>
      <c r="BZ142" s="800"/>
      <c r="CA142" s="819" t="str">
        <f>IF(CW142=TRUE,"",SUM(CA143,CA144))</f>
        <v/>
      </c>
      <c r="CB142" s="819"/>
      <c r="CC142" s="819"/>
      <c r="CD142" s="819"/>
      <c r="CE142" s="819"/>
      <c r="CF142" s="819"/>
      <c r="CG142" s="819"/>
      <c r="CH142" s="819"/>
      <c r="CI142" s="819"/>
      <c r="CJ142" s="819"/>
      <c r="CK142" s="819"/>
      <c r="CL142" s="819"/>
      <c r="CM142" s="819"/>
      <c r="CN142" s="819"/>
      <c r="CO142" s="819"/>
      <c r="CP142" s="819"/>
      <c r="CQ142" s="819"/>
      <c r="CR142" s="820"/>
      <c r="CS142">
        <f t="shared" si="1"/>
        <v>0</v>
      </c>
      <c r="CT142" t="b">
        <f>AND(Y143="",Y144="")</f>
        <v>1</v>
      </c>
      <c r="CU142" t="b">
        <f>AND(AQ143="",AQ144="")</f>
        <v>1</v>
      </c>
      <c r="CV142" t="b">
        <f>AND(BI143="",BI144="")</f>
        <v>1</v>
      </c>
      <c r="CW142" t="b">
        <f>AND(CA143="",CA144="")</f>
        <v>1</v>
      </c>
    </row>
    <row r="143" spans="5:101" ht="30.95" customHeight="1">
      <c r="E143" s="756" t="s">
        <v>133</v>
      </c>
      <c r="F143" s="757"/>
      <c r="G143" s="758"/>
      <c r="H143" s="765" t="s">
        <v>108</v>
      </c>
      <c r="I143" s="766"/>
      <c r="J143" s="766"/>
      <c r="K143" s="912" t="s">
        <v>112</v>
      </c>
      <c r="L143" s="912"/>
      <c r="M143" s="912"/>
      <c r="N143" s="912"/>
      <c r="O143" s="912"/>
      <c r="P143" s="912"/>
      <c r="Q143" s="912"/>
      <c r="R143" s="912"/>
      <c r="S143" s="912"/>
      <c r="T143" s="912"/>
      <c r="U143" s="912"/>
      <c r="V143" s="912"/>
      <c r="W143" s="912"/>
      <c r="X143" s="913"/>
      <c r="Y143" s="1458" t="str">
        <f t="shared" ref="Y143:Y144" si="2">BI143</f>
        <v/>
      </c>
      <c r="Z143" s="1458"/>
      <c r="AA143" s="1458"/>
      <c r="AB143" s="1458"/>
      <c r="AC143" s="1458"/>
      <c r="AD143" s="1458"/>
      <c r="AE143" s="1458"/>
      <c r="AF143" s="1458"/>
      <c r="AG143" s="1458"/>
      <c r="AH143" s="1458"/>
      <c r="AI143" s="1458"/>
      <c r="AJ143" s="1458"/>
      <c r="AK143" s="1458"/>
      <c r="AL143" s="1458"/>
      <c r="AM143" s="1458"/>
      <c r="AN143" s="1458"/>
      <c r="AO143" s="1458"/>
      <c r="AP143" s="1458"/>
      <c r="AQ143" s="1461"/>
      <c r="AR143" s="1461"/>
      <c r="AS143" s="1461"/>
      <c r="AT143" s="1461"/>
      <c r="AU143" s="1461"/>
      <c r="AV143" s="1461"/>
      <c r="AW143" s="1461"/>
      <c r="AX143" s="1461"/>
      <c r="AY143" s="1461"/>
      <c r="AZ143" s="1461"/>
      <c r="BA143" s="1461"/>
      <c r="BB143" s="1461"/>
      <c r="BC143" s="1461"/>
      <c r="BD143" s="1461"/>
      <c r="BE143" s="1461"/>
      <c r="BF143" s="1461"/>
      <c r="BG143" s="1461"/>
      <c r="BH143" s="1461"/>
      <c r="BI143" s="1458" t="str">
        <f>IF(作業２!G53=1,IF(作業３!H39=0,"",作業３!H39),"")</f>
        <v/>
      </c>
      <c r="BJ143" s="1458"/>
      <c r="BK143" s="1458"/>
      <c r="BL143" s="1458"/>
      <c r="BM143" s="1458"/>
      <c r="BN143" s="1458"/>
      <c r="BO143" s="1458"/>
      <c r="BP143" s="1458"/>
      <c r="BQ143" s="1458"/>
      <c r="BR143" s="1458"/>
      <c r="BS143" s="1458"/>
      <c r="BT143" s="1458"/>
      <c r="BU143" s="1458"/>
      <c r="BV143" s="1458"/>
      <c r="BW143" s="1458"/>
      <c r="BX143" s="1458"/>
      <c r="BY143" s="1458"/>
      <c r="BZ143" s="1458"/>
      <c r="CA143" s="901"/>
      <c r="CB143" s="901"/>
      <c r="CC143" s="901"/>
      <c r="CD143" s="901"/>
      <c r="CE143" s="901"/>
      <c r="CF143" s="901"/>
      <c r="CG143" s="901"/>
      <c r="CH143" s="901"/>
      <c r="CI143" s="901"/>
      <c r="CJ143" s="901"/>
      <c r="CK143" s="901"/>
      <c r="CL143" s="901"/>
      <c r="CM143" s="901"/>
      <c r="CN143" s="901"/>
      <c r="CO143" s="901"/>
      <c r="CP143" s="901"/>
      <c r="CQ143" s="901"/>
      <c r="CR143" s="903"/>
      <c r="CS143">
        <f t="shared" si="1"/>
        <v>0</v>
      </c>
    </row>
    <row r="144" spans="5:101" ht="30.95" customHeight="1" thickBot="1">
      <c r="E144" s="759"/>
      <c r="F144" s="760"/>
      <c r="G144" s="761"/>
      <c r="H144" s="769" t="s">
        <v>33</v>
      </c>
      <c r="I144" s="770"/>
      <c r="J144" s="770"/>
      <c r="K144" s="914" t="s">
        <v>117</v>
      </c>
      <c r="L144" s="914"/>
      <c r="M144" s="914"/>
      <c r="N144" s="914"/>
      <c r="O144" s="914"/>
      <c r="P144" s="914"/>
      <c r="Q144" s="914"/>
      <c r="R144" s="914"/>
      <c r="S144" s="914"/>
      <c r="T144" s="914"/>
      <c r="U144" s="914"/>
      <c r="V144" s="914"/>
      <c r="W144" s="914"/>
      <c r="X144" s="915"/>
      <c r="Y144" s="1456" t="str">
        <f t="shared" si="2"/>
        <v/>
      </c>
      <c r="Z144" s="1456"/>
      <c r="AA144" s="1456"/>
      <c r="AB144" s="1456"/>
      <c r="AC144" s="1456"/>
      <c r="AD144" s="1456"/>
      <c r="AE144" s="1456"/>
      <c r="AF144" s="1456"/>
      <c r="AG144" s="1456"/>
      <c r="AH144" s="1456"/>
      <c r="AI144" s="1456"/>
      <c r="AJ144" s="1456"/>
      <c r="AK144" s="1456"/>
      <c r="AL144" s="1456"/>
      <c r="AM144" s="1456"/>
      <c r="AN144" s="1456"/>
      <c r="AO144" s="1456"/>
      <c r="AP144" s="1456"/>
      <c r="AQ144" s="1457"/>
      <c r="AR144" s="1457"/>
      <c r="AS144" s="1457"/>
      <c r="AT144" s="1457"/>
      <c r="AU144" s="1457"/>
      <c r="AV144" s="1457"/>
      <c r="AW144" s="1457"/>
      <c r="AX144" s="1457"/>
      <c r="AY144" s="1457"/>
      <c r="AZ144" s="1457"/>
      <c r="BA144" s="1457"/>
      <c r="BB144" s="1457"/>
      <c r="BC144" s="1457"/>
      <c r="BD144" s="1457"/>
      <c r="BE144" s="1457"/>
      <c r="BF144" s="1457"/>
      <c r="BG144" s="1457"/>
      <c r="BH144" s="1457"/>
      <c r="BI144" s="1456" t="str">
        <f>IF(作業３!H40=0,"",作業３!H40)</f>
        <v/>
      </c>
      <c r="BJ144" s="1456"/>
      <c r="BK144" s="1456"/>
      <c r="BL144" s="1456"/>
      <c r="BM144" s="1456"/>
      <c r="BN144" s="1456"/>
      <c r="BO144" s="1456"/>
      <c r="BP144" s="1456"/>
      <c r="BQ144" s="1456"/>
      <c r="BR144" s="1456"/>
      <c r="BS144" s="1456"/>
      <c r="BT144" s="1456"/>
      <c r="BU144" s="1456"/>
      <c r="BV144" s="1456"/>
      <c r="BW144" s="1456"/>
      <c r="BX144" s="1456"/>
      <c r="BY144" s="1456"/>
      <c r="BZ144" s="1456"/>
      <c r="CA144" s="859"/>
      <c r="CB144" s="859"/>
      <c r="CC144" s="859"/>
      <c r="CD144" s="859"/>
      <c r="CE144" s="859"/>
      <c r="CF144" s="859"/>
      <c r="CG144" s="859"/>
      <c r="CH144" s="859"/>
      <c r="CI144" s="859"/>
      <c r="CJ144" s="859"/>
      <c r="CK144" s="859"/>
      <c r="CL144" s="859"/>
      <c r="CM144" s="859"/>
      <c r="CN144" s="859"/>
      <c r="CO144" s="859"/>
      <c r="CP144" s="859"/>
      <c r="CQ144" s="859"/>
      <c r="CR144" s="861"/>
      <c r="CS144">
        <f t="shared" si="1"/>
        <v>0</v>
      </c>
    </row>
    <row r="145" spans="5:101" ht="30.95" customHeight="1" thickBot="1">
      <c r="E145" s="686" t="s">
        <v>123</v>
      </c>
      <c r="F145" s="687"/>
      <c r="G145" s="687"/>
      <c r="H145" s="687"/>
      <c r="I145" s="687"/>
      <c r="J145" s="687"/>
      <c r="K145" s="687"/>
      <c r="L145" s="687"/>
      <c r="M145" s="687"/>
      <c r="N145" s="687"/>
      <c r="O145" s="687"/>
      <c r="P145" s="687"/>
      <c r="Q145" s="687"/>
      <c r="R145" s="687"/>
      <c r="S145" s="687"/>
      <c r="T145" s="687"/>
      <c r="U145" s="687"/>
      <c r="V145" s="687"/>
      <c r="W145" s="687"/>
      <c r="X145" s="688"/>
      <c r="Y145" s="1462" t="str">
        <f t="shared" ref="Y145:Y146" si="3">BI145</f>
        <v/>
      </c>
      <c r="Z145" s="1462"/>
      <c r="AA145" s="1462"/>
      <c r="AB145" s="1462"/>
      <c r="AC145" s="1462"/>
      <c r="AD145" s="1462"/>
      <c r="AE145" s="1462"/>
      <c r="AF145" s="1462"/>
      <c r="AG145" s="1462"/>
      <c r="AH145" s="1462"/>
      <c r="AI145" s="1462"/>
      <c r="AJ145" s="1462"/>
      <c r="AK145" s="1462"/>
      <c r="AL145" s="1462"/>
      <c r="AM145" s="1462"/>
      <c r="AN145" s="1462"/>
      <c r="AO145" s="1462"/>
      <c r="AP145" s="1462"/>
      <c r="AQ145" s="1463"/>
      <c r="AR145" s="1463"/>
      <c r="AS145" s="1463"/>
      <c r="AT145" s="1463"/>
      <c r="AU145" s="1463"/>
      <c r="AV145" s="1463"/>
      <c r="AW145" s="1463"/>
      <c r="AX145" s="1463"/>
      <c r="AY145" s="1463"/>
      <c r="AZ145" s="1463"/>
      <c r="BA145" s="1463"/>
      <c r="BB145" s="1463"/>
      <c r="BC145" s="1463"/>
      <c r="BD145" s="1463"/>
      <c r="BE145" s="1463"/>
      <c r="BF145" s="1463"/>
      <c r="BG145" s="1463"/>
      <c r="BH145" s="1463"/>
      <c r="BI145" s="1462" t="str">
        <f>IF(作業３!H41=0,"",作業３!H41)</f>
        <v/>
      </c>
      <c r="BJ145" s="1462"/>
      <c r="BK145" s="1462"/>
      <c r="BL145" s="1462"/>
      <c r="BM145" s="1462"/>
      <c r="BN145" s="1462"/>
      <c r="BO145" s="1462"/>
      <c r="BP145" s="1462"/>
      <c r="BQ145" s="1462"/>
      <c r="BR145" s="1462"/>
      <c r="BS145" s="1462"/>
      <c r="BT145" s="1462"/>
      <c r="BU145" s="1462"/>
      <c r="BV145" s="1462"/>
      <c r="BW145" s="1462"/>
      <c r="BX145" s="1462"/>
      <c r="BY145" s="1462"/>
      <c r="BZ145" s="1462"/>
      <c r="CA145" s="909"/>
      <c r="CB145" s="909"/>
      <c r="CC145" s="909"/>
      <c r="CD145" s="909"/>
      <c r="CE145" s="909"/>
      <c r="CF145" s="909"/>
      <c r="CG145" s="909"/>
      <c r="CH145" s="909"/>
      <c r="CI145" s="909"/>
      <c r="CJ145" s="909"/>
      <c r="CK145" s="909"/>
      <c r="CL145" s="909"/>
      <c r="CM145" s="909"/>
      <c r="CN145" s="909"/>
      <c r="CO145" s="909"/>
      <c r="CP145" s="909"/>
      <c r="CQ145" s="909"/>
      <c r="CR145" s="911"/>
      <c r="CS145">
        <f t="shared" si="1"/>
        <v>0</v>
      </c>
    </row>
    <row r="146" spans="5:101" ht="30.95" customHeight="1" thickBot="1">
      <c r="E146" s="686" t="s">
        <v>124</v>
      </c>
      <c r="F146" s="687"/>
      <c r="G146" s="687"/>
      <c r="H146" s="687"/>
      <c r="I146" s="687"/>
      <c r="J146" s="687"/>
      <c r="K146" s="687"/>
      <c r="L146" s="687"/>
      <c r="M146" s="687"/>
      <c r="N146" s="687"/>
      <c r="O146" s="687"/>
      <c r="P146" s="687"/>
      <c r="Q146" s="687"/>
      <c r="R146" s="687"/>
      <c r="S146" s="687"/>
      <c r="T146" s="687"/>
      <c r="U146" s="687"/>
      <c r="V146" s="687"/>
      <c r="W146" s="687"/>
      <c r="X146" s="688"/>
      <c r="Y146" s="1462" t="str">
        <f t="shared" si="3"/>
        <v/>
      </c>
      <c r="Z146" s="1462"/>
      <c r="AA146" s="1462"/>
      <c r="AB146" s="1462"/>
      <c r="AC146" s="1462"/>
      <c r="AD146" s="1462"/>
      <c r="AE146" s="1462"/>
      <c r="AF146" s="1462"/>
      <c r="AG146" s="1462"/>
      <c r="AH146" s="1462"/>
      <c r="AI146" s="1462"/>
      <c r="AJ146" s="1462"/>
      <c r="AK146" s="1462"/>
      <c r="AL146" s="1462"/>
      <c r="AM146" s="1462"/>
      <c r="AN146" s="1462"/>
      <c r="AO146" s="1462"/>
      <c r="AP146" s="1462"/>
      <c r="AQ146" s="1463"/>
      <c r="AR146" s="1463"/>
      <c r="AS146" s="1463"/>
      <c r="AT146" s="1463"/>
      <c r="AU146" s="1463"/>
      <c r="AV146" s="1463"/>
      <c r="AW146" s="1463"/>
      <c r="AX146" s="1463"/>
      <c r="AY146" s="1463"/>
      <c r="AZ146" s="1463"/>
      <c r="BA146" s="1463"/>
      <c r="BB146" s="1463"/>
      <c r="BC146" s="1463"/>
      <c r="BD146" s="1463"/>
      <c r="BE146" s="1463"/>
      <c r="BF146" s="1463"/>
      <c r="BG146" s="1463"/>
      <c r="BH146" s="1463"/>
      <c r="BI146" s="1462" t="str">
        <f>IF(作業３!H42=0,"",作業３!H42)</f>
        <v/>
      </c>
      <c r="BJ146" s="1462"/>
      <c r="BK146" s="1462"/>
      <c r="BL146" s="1462"/>
      <c r="BM146" s="1462"/>
      <c r="BN146" s="1462"/>
      <c r="BO146" s="1462"/>
      <c r="BP146" s="1462"/>
      <c r="BQ146" s="1462"/>
      <c r="BR146" s="1462"/>
      <c r="BS146" s="1462"/>
      <c r="BT146" s="1462"/>
      <c r="BU146" s="1462"/>
      <c r="BV146" s="1462"/>
      <c r="BW146" s="1462"/>
      <c r="BX146" s="1462"/>
      <c r="BY146" s="1462"/>
      <c r="BZ146" s="1462"/>
      <c r="CA146" s="909"/>
      <c r="CB146" s="909"/>
      <c r="CC146" s="909"/>
      <c r="CD146" s="909"/>
      <c r="CE146" s="909"/>
      <c r="CF146" s="909"/>
      <c r="CG146" s="909"/>
      <c r="CH146" s="909"/>
      <c r="CI146" s="909"/>
      <c r="CJ146" s="909"/>
      <c r="CK146" s="909"/>
      <c r="CL146" s="909"/>
      <c r="CM146" s="909"/>
      <c r="CN146" s="909"/>
      <c r="CO146" s="909"/>
      <c r="CP146" s="909"/>
      <c r="CQ146" s="909"/>
      <c r="CR146" s="911"/>
      <c r="CS146">
        <f t="shared" si="1"/>
        <v>0</v>
      </c>
    </row>
    <row r="147" spans="5:101" ht="30.95" customHeight="1">
      <c r="E147" s="677" t="s">
        <v>125</v>
      </c>
      <c r="F147" s="678"/>
      <c r="G147" s="678"/>
      <c r="H147" s="678"/>
      <c r="I147" s="678"/>
      <c r="J147" s="678"/>
      <c r="K147" s="678"/>
      <c r="L147" s="678"/>
      <c r="M147" s="678"/>
      <c r="N147" s="678"/>
      <c r="O147" s="678"/>
      <c r="P147" s="678"/>
      <c r="Q147" s="678"/>
      <c r="R147" s="678"/>
      <c r="S147" s="678"/>
      <c r="T147" s="678"/>
      <c r="U147" s="678"/>
      <c r="V147" s="678"/>
      <c r="W147" s="678"/>
      <c r="X147" s="679"/>
      <c r="Y147" s="800" t="str">
        <f>IF(CT147=TRUE,"",SUM(Y148:Y150))</f>
        <v/>
      </c>
      <c r="Z147" s="800"/>
      <c r="AA147" s="800"/>
      <c r="AB147" s="800"/>
      <c r="AC147" s="800"/>
      <c r="AD147" s="800"/>
      <c r="AE147" s="800"/>
      <c r="AF147" s="800"/>
      <c r="AG147" s="800"/>
      <c r="AH147" s="800"/>
      <c r="AI147" s="800"/>
      <c r="AJ147" s="800"/>
      <c r="AK147" s="800"/>
      <c r="AL147" s="800"/>
      <c r="AM147" s="800"/>
      <c r="AN147" s="800"/>
      <c r="AO147" s="800"/>
      <c r="AP147" s="800"/>
      <c r="AQ147" s="799" t="str">
        <f>IF(CU147=TRUE,"",SUM(AQ148:AQ150))</f>
        <v/>
      </c>
      <c r="AR147" s="799"/>
      <c r="AS147" s="799"/>
      <c r="AT147" s="799"/>
      <c r="AU147" s="799"/>
      <c r="AV147" s="799"/>
      <c r="AW147" s="799"/>
      <c r="AX147" s="799"/>
      <c r="AY147" s="799"/>
      <c r="AZ147" s="799"/>
      <c r="BA147" s="799"/>
      <c r="BB147" s="799"/>
      <c r="BC147" s="799"/>
      <c r="BD147" s="799"/>
      <c r="BE147" s="799"/>
      <c r="BF147" s="799"/>
      <c r="BG147" s="799"/>
      <c r="BH147" s="799"/>
      <c r="BI147" s="800" t="str">
        <f>IF(CV147=TRUE,"",SUM(BI148:BI150))</f>
        <v/>
      </c>
      <c r="BJ147" s="800"/>
      <c r="BK147" s="800"/>
      <c r="BL147" s="800"/>
      <c r="BM147" s="800"/>
      <c r="BN147" s="800"/>
      <c r="BO147" s="800"/>
      <c r="BP147" s="800"/>
      <c r="BQ147" s="800"/>
      <c r="BR147" s="800"/>
      <c r="BS147" s="800"/>
      <c r="BT147" s="800"/>
      <c r="BU147" s="800"/>
      <c r="BV147" s="800"/>
      <c r="BW147" s="800"/>
      <c r="BX147" s="800"/>
      <c r="BY147" s="800"/>
      <c r="BZ147" s="800"/>
      <c r="CA147" s="819" t="str">
        <f>IF(CW147=TRUE,"",SUM(CA148:CA150))</f>
        <v/>
      </c>
      <c r="CB147" s="819"/>
      <c r="CC147" s="819"/>
      <c r="CD147" s="819"/>
      <c r="CE147" s="819"/>
      <c r="CF147" s="819"/>
      <c r="CG147" s="819"/>
      <c r="CH147" s="819"/>
      <c r="CI147" s="819"/>
      <c r="CJ147" s="819"/>
      <c r="CK147" s="819"/>
      <c r="CL147" s="819"/>
      <c r="CM147" s="819"/>
      <c r="CN147" s="819"/>
      <c r="CO147" s="819"/>
      <c r="CP147" s="819"/>
      <c r="CQ147" s="819"/>
      <c r="CR147" s="820"/>
      <c r="CS147">
        <f t="shared" si="1"/>
        <v>0</v>
      </c>
      <c r="CT147" t="b">
        <f>AND(Y148="",Y149="",Y150="")</f>
        <v>1</v>
      </c>
      <c r="CU147" t="b">
        <f>AND(AQ148="",AQ149="",AQ150="")</f>
        <v>1</v>
      </c>
      <c r="CV147" t="b">
        <f>AND(BI148="",BI149="",BI150="")</f>
        <v>1</v>
      </c>
      <c r="CW147" t="b">
        <f>AND(CA148="",CA149="",CA150="")</f>
        <v>1</v>
      </c>
    </row>
    <row r="148" spans="5:101" ht="30.95" customHeight="1">
      <c r="E148" s="756" t="s">
        <v>132</v>
      </c>
      <c r="F148" s="757"/>
      <c r="G148" s="758"/>
      <c r="H148" s="765" t="s">
        <v>108</v>
      </c>
      <c r="I148" s="766"/>
      <c r="J148" s="766"/>
      <c r="K148" s="766" t="s">
        <v>126</v>
      </c>
      <c r="L148" s="766"/>
      <c r="M148" s="766"/>
      <c r="N148" s="766"/>
      <c r="O148" s="766"/>
      <c r="P148" s="766"/>
      <c r="Q148" s="766"/>
      <c r="R148" s="766"/>
      <c r="S148" s="766"/>
      <c r="T148" s="766"/>
      <c r="U148" s="766"/>
      <c r="V148" s="766"/>
      <c r="W148" s="766"/>
      <c r="X148" s="904"/>
      <c r="Y148" s="1458" t="str">
        <f t="shared" ref="Y148:Y149" si="4">BI148</f>
        <v/>
      </c>
      <c r="Z148" s="1458"/>
      <c r="AA148" s="1458"/>
      <c r="AB148" s="1458"/>
      <c r="AC148" s="1458"/>
      <c r="AD148" s="1458"/>
      <c r="AE148" s="1458"/>
      <c r="AF148" s="1458"/>
      <c r="AG148" s="1458"/>
      <c r="AH148" s="1458"/>
      <c r="AI148" s="1458"/>
      <c r="AJ148" s="1458"/>
      <c r="AK148" s="1458"/>
      <c r="AL148" s="1458"/>
      <c r="AM148" s="1458"/>
      <c r="AN148" s="1458"/>
      <c r="AO148" s="1458"/>
      <c r="AP148" s="1458"/>
      <c r="AQ148" s="1461"/>
      <c r="AR148" s="1461"/>
      <c r="AS148" s="1461"/>
      <c r="AT148" s="1461"/>
      <c r="AU148" s="1461"/>
      <c r="AV148" s="1461"/>
      <c r="AW148" s="1461"/>
      <c r="AX148" s="1461"/>
      <c r="AY148" s="1461"/>
      <c r="AZ148" s="1461"/>
      <c r="BA148" s="1461"/>
      <c r="BB148" s="1461"/>
      <c r="BC148" s="1461"/>
      <c r="BD148" s="1461"/>
      <c r="BE148" s="1461"/>
      <c r="BF148" s="1461"/>
      <c r="BG148" s="1461"/>
      <c r="BH148" s="1461"/>
      <c r="BI148" s="1458" t="str">
        <f>IF(作業３!H44=0,"",作業３!H44)</f>
        <v/>
      </c>
      <c r="BJ148" s="1458"/>
      <c r="BK148" s="1458"/>
      <c r="BL148" s="1458"/>
      <c r="BM148" s="1458"/>
      <c r="BN148" s="1458"/>
      <c r="BO148" s="1458"/>
      <c r="BP148" s="1458"/>
      <c r="BQ148" s="1458"/>
      <c r="BR148" s="1458"/>
      <c r="BS148" s="1458"/>
      <c r="BT148" s="1458"/>
      <c r="BU148" s="1458"/>
      <c r="BV148" s="1458"/>
      <c r="BW148" s="1458"/>
      <c r="BX148" s="1458"/>
      <c r="BY148" s="1458"/>
      <c r="BZ148" s="1458"/>
      <c r="CA148" s="901"/>
      <c r="CB148" s="901"/>
      <c r="CC148" s="901"/>
      <c r="CD148" s="901"/>
      <c r="CE148" s="901"/>
      <c r="CF148" s="901"/>
      <c r="CG148" s="901"/>
      <c r="CH148" s="901"/>
      <c r="CI148" s="901"/>
      <c r="CJ148" s="901"/>
      <c r="CK148" s="901"/>
      <c r="CL148" s="901"/>
      <c r="CM148" s="901"/>
      <c r="CN148" s="901"/>
      <c r="CO148" s="901"/>
      <c r="CP148" s="901"/>
      <c r="CQ148" s="901"/>
      <c r="CR148" s="903"/>
      <c r="CS148">
        <f t="shared" si="1"/>
        <v>0</v>
      </c>
    </row>
    <row r="149" spans="5:101" ht="30.95" customHeight="1">
      <c r="E149" s="762"/>
      <c r="F149" s="763"/>
      <c r="G149" s="764"/>
      <c r="H149" s="767" t="s">
        <v>33</v>
      </c>
      <c r="I149" s="768"/>
      <c r="J149" s="768"/>
      <c r="K149" s="768" t="s">
        <v>127</v>
      </c>
      <c r="L149" s="768"/>
      <c r="M149" s="768"/>
      <c r="N149" s="768"/>
      <c r="O149" s="768"/>
      <c r="P149" s="768"/>
      <c r="Q149" s="768"/>
      <c r="R149" s="768"/>
      <c r="S149" s="768"/>
      <c r="T149" s="768"/>
      <c r="U149" s="768"/>
      <c r="V149" s="768"/>
      <c r="W149" s="768"/>
      <c r="X149" s="887"/>
      <c r="Y149" s="1459" t="str">
        <f t="shared" si="4"/>
        <v/>
      </c>
      <c r="Z149" s="1459"/>
      <c r="AA149" s="1459"/>
      <c r="AB149" s="1459"/>
      <c r="AC149" s="1459"/>
      <c r="AD149" s="1459"/>
      <c r="AE149" s="1459"/>
      <c r="AF149" s="1459"/>
      <c r="AG149" s="1459"/>
      <c r="AH149" s="1459"/>
      <c r="AI149" s="1459"/>
      <c r="AJ149" s="1459"/>
      <c r="AK149" s="1459"/>
      <c r="AL149" s="1459"/>
      <c r="AM149" s="1459"/>
      <c r="AN149" s="1459"/>
      <c r="AO149" s="1459"/>
      <c r="AP149" s="1459"/>
      <c r="AQ149" s="1460"/>
      <c r="AR149" s="1460"/>
      <c r="AS149" s="1460"/>
      <c r="AT149" s="1460"/>
      <c r="AU149" s="1460"/>
      <c r="AV149" s="1460"/>
      <c r="AW149" s="1460"/>
      <c r="AX149" s="1460"/>
      <c r="AY149" s="1460"/>
      <c r="AZ149" s="1460"/>
      <c r="BA149" s="1460"/>
      <c r="BB149" s="1460"/>
      <c r="BC149" s="1460"/>
      <c r="BD149" s="1460"/>
      <c r="BE149" s="1460"/>
      <c r="BF149" s="1460"/>
      <c r="BG149" s="1460"/>
      <c r="BH149" s="1460"/>
      <c r="BI149" s="1459" t="str">
        <f>IF(作業３!H45=0,"",作業３!H45)</f>
        <v/>
      </c>
      <c r="BJ149" s="1459"/>
      <c r="BK149" s="1459"/>
      <c r="BL149" s="1459"/>
      <c r="BM149" s="1459"/>
      <c r="BN149" s="1459"/>
      <c r="BO149" s="1459"/>
      <c r="BP149" s="1459"/>
      <c r="BQ149" s="1459"/>
      <c r="BR149" s="1459"/>
      <c r="BS149" s="1459"/>
      <c r="BT149" s="1459"/>
      <c r="BU149" s="1459"/>
      <c r="BV149" s="1459"/>
      <c r="BW149" s="1459"/>
      <c r="BX149" s="1459"/>
      <c r="BY149" s="1459"/>
      <c r="BZ149" s="1459"/>
      <c r="CA149" s="852"/>
      <c r="CB149" s="852"/>
      <c r="CC149" s="852"/>
      <c r="CD149" s="852"/>
      <c r="CE149" s="852"/>
      <c r="CF149" s="852"/>
      <c r="CG149" s="852"/>
      <c r="CH149" s="852"/>
      <c r="CI149" s="852"/>
      <c r="CJ149" s="852"/>
      <c r="CK149" s="852"/>
      <c r="CL149" s="852"/>
      <c r="CM149" s="852"/>
      <c r="CN149" s="852"/>
      <c r="CO149" s="852"/>
      <c r="CP149" s="852"/>
      <c r="CQ149" s="852"/>
      <c r="CR149" s="854"/>
    </row>
    <row r="150" spans="5:101" ht="30.95" customHeight="1" thickBot="1">
      <c r="E150" s="759"/>
      <c r="F150" s="760"/>
      <c r="G150" s="761"/>
      <c r="H150" s="769" t="s">
        <v>34</v>
      </c>
      <c r="I150" s="770"/>
      <c r="J150" s="770"/>
      <c r="K150" s="770" t="s">
        <v>128</v>
      </c>
      <c r="L150" s="770"/>
      <c r="M150" s="770"/>
      <c r="N150" s="770"/>
      <c r="O150" s="770"/>
      <c r="P150" s="770"/>
      <c r="Q150" s="770"/>
      <c r="R150" s="770"/>
      <c r="S150" s="770"/>
      <c r="T150" s="770"/>
      <c r="U150" s="770"/>
      <c r="V150" s="770"/>
      <c r="W150" s="770"/>
      <c r="X150" s="891"/>
      <c r="Y150" s="1456" t="str">
        <f>BI150</f>
        <v/>
      </c>
      <c r="Z150" s="1456"/>
      <c r="AA150" s="1456"/>
      <c r="AB150" s="1456"/>
      <c r="AC150" s="1456"/>
      <c r="AD150" s="1456"/>
      <c r="AE150" s="1456"/>
      <c r="AF150" s="1456"/>
      <c r="AG150" s="1456"/>
      <c r="AH150" s="1456"/>
      <c r="AI150" s="1456"/>
      <c r="AJ150" s="1456"/>
      <c r="AK150" s="1456"/>
      <c r="AL150" s="1456"/>
      <c r="AM150" s="1456"/>
      <c r="AN150" s="1456"/>
      <c r="AO150" s="1456"/>
      <c r="AP150" s="1456"/>
      <c r="AQ150" s="1457"/>
      <c r="AR150" s="1457"/>
      <c r="AS150" s="1457"/>
      <c r="AT150" s="1457"/>
      <c r="AU150" s="1457"/>
      <c r="AV150" s="1457"/>
      <c r="AW150" s="1457"/>
      <c r="AX150" s="1457"/>
      <c r="AY150" s="1457"/>
      <c r="AZ150" s="1457"/>
      <c r="BA150" s="1457"/>
      <c r="BB150" s="1457"/>
      <c r="BC150" s="1457"/>
      <c r="BD150" s="1457"/>
      <c r="BE150" s="1457"/>
      <c r="BF150" s="1457"/>
      <c r="BG150" s="1457"/>
      <c r="BH150" s="1457"/>
      <c r="BI150" s="1456" t="str">
        <f>IF(作業３!H46=0,"",作業３!H46)</f>
        <v/>
      </c>
      <c r="BJ150" s="1456"/>
      <c r="BK150" s="1456"/>
      <c r="BL150" s="1456"/>
      <c r="BM150" s="1456"/>
      <c r="BN150" s="1456"/>
      <c r="BO150" s="1456"/>
      <c r="BP150" s="1456"/>
      <c r="BQ150" s="1456"/>
      <c r="BR150" s="1456"/>
      <c r="BS150" s="1456"/>
      <c r="BT150" s="1456"/>
      <c r="BU150" s="1456"/>
      <c r="BV150" s="1456"/>
      <c r="BW150" s="1456"/>
      <c r="BX150" s="1456"/>
      <c r="BY150" s="1456"/>
      <c r="BZ150" s="1456"/>
      <c r="CA150" s="859"/>
      <c r="CB150" s="859"/>
      <c r="CC150" s="859"/>
      <c r="CD150" s="859"/>
      <c r="CE150" s="859"/>
      <c r="CF150" s="859"/>
      <c r="CG150" s="859"/>
      <c r="CH150" s="859"/>
      <c r="CI150" s="859"/>
      <c r="CJ150" s="859"/>
      <c r="CK150" s="859"/>
      <c r="CL150" s="859"/>
      <c r="CM150" s="859"/>
      <c r="CN150" s="859"/>
      <c r="CO150" s="859"/>
      <c r="CP150" s="859"/>
      <c r="CQ150" s="859"/>
      <c r="CR150" s="861"/>
    </row>
    <row r="151" spans="5:101" ht="30.95" customHeight="1" thickBot="1">
      <c r="E151" s="888" t="s">
        <v>129</v>
      </c>
      <c r="F151" s="889"/>
      <c r="G151" s="889"/>
      <c r="H151" s="889"/>
      <c r="I151" s="889"/>
      <c r="J151" s="889"/>
      <c r="K151" s="889"/>
      <c r="L151" s="889"/>
      <c r="M151" s="889"/>
      <c r="N151" s="889"/>
      <c r="O151" s="889"/>
      <c r="P151" s="889"/>
      <c r="Q151" s="889"/>
      <c r="R151" s="889"/>
      <c r="S151" s="889"/>
      <c r="T151" s="889"/>
      <c r="U151" s="889"/>
      <c r="V151" s="889"/>
      <c r="W151" s="889"/>
      <c r="X151" s="890"/>
      <c r="Y151" s="817">
        <f>IF(CT151=TRUE,"",SUM(Y124:AP129,Y131:AP132,Y133,Y135:AP136,Y140,Y141,Y143:AP144,Y145,Y146,Y148:AP150))</f>
        <v>0</v>
      </c>
      <c r="Z151" s="817"/>
      <c r="AA151" s="817"/>
      <c r="AB151" s="817"/>
      <c r="AC151" s="817"/>
      <c r="AD151" s="817"/>
      <c r="AE151" s="817"/>
      <c r="AF151" s="817"/>
      <c r="AG151" s="817"/>
      <c r="AH151" s="817"/>
      <c r="AI151" s="817"/>
      <c r="AJ151" s="817"/>
      <c r="AK151" s="817"/>
      <c r="AL151" s="817"/>
      <c r="AM151" s="817"/>
      <c r="AN151" s="817"/>
      <c r="AO151" s="817"/>
      <c r="AP151" s="817"/>
      <c r="AQ151" s="818"/>
      <c r="AR151" s="818"/>
      <c r="AS151" s="818"/>
      <c r="AT151" s="818"/>
      <c r="AU151" s="818"/>
      <c r="AV151" s="818"/>
      <c r="AW151" s="818"/>
      <c r="AX151" s="818"/>
      <c r="AY151" s="818"/>
      <c r="AZ151" s="818"/>
      <c r="BA151" s="818"/>
      <c r="BB151" s="818"/>
      <c r="BC151" s="818"/>
      <c r="BD151" s="818"/>
      <c r="BE151" s="818"/>
      <c r="BF151" s="818"/>
      <c r="BG151" s="818"/>
      <c r="BH151" s="818"/>
      <c r="BI151" s="817">
        <f>IF(CV151=TRUE,"",SUM(BI124:BZ129,BI131:BZ132,BI133,BI135:BZ136,BI140,BI141,BI143:BZ144,BI145,BI146,BI148:BZ150))</f>
        <v>0</v>
      </c>
      <c r="BJ151" s="817"/>
      <c r="BK151" s="817"/>
      <c r="BL151" s="817"/>
      <c r="BM151" s="817"/>
      <c r="BN151" s="817"/>
      <c r="BO151" s="817"/>
      <c r="BP151" s="817"/>
      <c r="BQ151" s="817"/>
      <c r="BR151" s="817"/>
      <c r="BS151" s="817"/>
      <c r="BT151" s="817"/>
      <c r="BU151" s="817"/>
      <c r="BV151" s="817"/>
      <c r="BW151" s="817"/>
      <c r="BX151" s="817"/>
      <c r="BY151" s="817"/>
      <c r="BZ151" s="817"/>
      <c r="CA151" s="772"/>
      <c r="CB151" s="772"/>
      <c r="CC151" s="772"/>
      <c r="CD151" s="772"/>
      <c r="CE151" s="772"/>
      <c r="CF151" s="772"/>
      <c r="CG151" s="772"/>
      <c r="CH151" s="772"/>
      <c r="CI151" s="772"/>
      <c r="CJ151" s="772"/>
      <c r="CK151" s="772"/>
      <c r="CL151" s="772"/>
      <c r="CM151" s="772"/>
      <c r="CN151" s="772"/>
      <c r="CO151" s="772"/>
      <c r="CP151" s="772"/>
      <c r="CQ151" s="772"/>
      <c r="CR151" s="777"/>
      <c r="CS151">
        <f t="shared" si="1"/>
        <v>0</v>
      </c>
      <c r="CT151" t="b">
        <f>AND(Y123="",Y130="",Y133="",Y134="",Y141="",Y142="",Y145="",Y146="",Y147="",)</f>
        <v>0</v>
      </c>
      <c r="CU151" t="b">
        <f>AND(AQ123="",AQ130="",AQ133="",AQ134="",AQ141="",AQ142="",AQ145="",AQ146="",AQ147="",)</f>
        <v>0</v>
      </c>
      <c r="CV151" t="b">
        <f>AND(BI123="",BI130="",BI133="",BI134="",BI141="",BI142="",BI145="",BI146="",BI147="",)</f>
        <v>0</v>
      </c>
      <c r="CW151" t="b">
        <f>AND(CA123="",CA130="",CA133="",CA134="",CA141="",CA142="",CA145="",CA146="",CA147="",)</f>
        <v>0</v>
      </c>
    </row>
    <row r="152" spans="5:101" ht="30.95" customHeight="1" thickBot="1">
      <c r="E152" s="781" t="s">
        <v>476</v>
      </c>
      <c r="F152" s="782"/>
      <c r="G152" s="782"/>
      <c r="H152" s="782"/>
      <c r="I152" s="782"/>
      <c r="J152" s="782"/>
      <c r="K152" s="782"/>
      <c r="L152" s="782"/>
      <c r="M152" s="782"/>
      <c r="N152" s="782"/>
      <c r="O152" s="782"/>
      <c r="P152" s="782"/>
      <c r="Q152" s="782"/>
      <c r="R152" s="782"/>
      <c r="S152" s="782"/>
      <c r="T152" s="782"/>
      <c r="U152" s="782"/>
      <c r="V152" s="782"/>
      <c r="W152" s="782"/>
      <c r="X152" s="783"/>
      <c r="Y152" s="784"/>
      <c r="Z152" s="785"/>
      <c r="AA152" s="785"/>
      <c r="AB152" s="785"/>
      <c r="AC152" s="785"/>
      <c r="AD152" s="785"/>
      <c r="AE152" s="785"/>
      <c r="AF152" s="785"/>
      <c r="AG152" s="785"/>
      <c r="AH152" s="785"/>
      <c r="AI152" s="785"/>
      <c r="AJ152" s="785"/>
      <c r="AK152" s="785"/>
      <c r="AL152" s="785"/>
      <c r="AM152" s="785"/>
      <c r="AN152" s="785"/>
      <c r="AO152" s="785"/>
      <c r="AP152" s="786"/>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T152" t="b">
        <f>AND(Y152="",Y153="",Y154="",Y155="")</f>
        <v>1</v>
      </c>
    </row>
    <row r="153" spans="5:101" ht="30.95" customHeight="1" thickBot="1">
      <c r="E153" s="781" t="s">
        <v>477</v>
      </c>
      <c r="F153" s="782"/>
      <c r="G153" s="782"/>
      <c r="H153" s="782"/>
      <c r="I153" s="782"/>
      <c r="J153" s="782"/>
      <c r="K153" s="782"/>
      <c r="L153" s="782"/>
      <c r="M153" s="782"/>
      <c r="N153" s="782"/>
      <c r="O153" s="782"/>
      <c r="P153" s="782"/>
      <c r="Q153" s="782"/>
      <c r="R153" s="782"/>
      <c r="S153" s="782"/>
      <c r="T153" s="782"/>
      <c r="U153" s="782"/>
      <c r="V153" s="782"/>
      <c r="W153" s="782"/>
      <c r="X153" s="783"/>
      <c r="Y153" s="784"/>
      <c r="Z153" s="785"/>
      <c r="AA153" s="785"/>
      <c r="AB153" s="785"/>
      <c r="AC153" s="785"/>
      <c r="AD153" s="785"/>
      <c r="AE153" s="785"/>
      <c r="AF153" s="785"/>
      <c r="AG153" s="785"/>
      <c r="AH153" s="785"/>
      <c r="AI153" s="785"/>
      <c r="AJ153" s="785"/>
      <c r="AK153" s="785"/>
      <c r="AL153" s="785"/>
      <c r="AM153" s="785"/>
      <c r="AN153" s="785"/>
      <c r="AO153" s="785"/>
      <c r="AP153" s="786"/>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row>
    <row r="154" spans="5:101" ht="30.95" customHeight="1" thickBot="1">
      <c r="E154" s="781" t="s">
        <v>254</v>
      </c>
      <c r="F154" s="782"/>
      <c r="G154" s="782"/>
      <c r="H154" s="782"/>
      <c r="I154" s="782"/>
      <c r="J154" s="782"/>
      <c r="K154" s="782"/>
      <c r="L154" s="782"/>
      <c r="M154" s="782"/>
      <c r="N154" s="782"/>
      <c r="O154" s="782"/>
      <c r="P154" s="782"/>
      <c r="Q154" s="782"/>
      <c r="R154" s="782"/>
      <c r="S154" s="782"/>
      <c r="T154" s="782"/>
      <c r="U154" s="782"/>
      <c r="V154" s="782"/>
      <c r="W154" s="782"/>
      <c r="X154" s="783"/>
      <c r="Y154" s="784"/>
      <c r="Z154" s="785"/>
      <c r="AA154" s="785"/>
      <c r="AB154" s="785"/>
      <c r="AC154" s="785"/>
      <c r="AD154" s="785"/>
      <c r="AE154" s="785"/>
      <c r="AF154" s="785"/>
      <c r="AG154" s="785"/>
      <c r="AH154" s="785"/>
      <c r="AI154" s="785"/>
      <c r="AJ154" s="785"/>
      <c r="AK154" s="785"/>
      <c r="AL154" s="785"/>
      <c r="AM154" s="785"/>
      <c r="AN154" s="785"/>
      <c r="AO154" s="785"/>
      <c r="AP154" s="786"/>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row>
    <row r="155" spans="5:101" ht="30.95" customHeight="1" thickBot="1">
      <c r="E155" s="781" t="s">
        <v>478</v>
      </c>
      <c r="F155" s="782"/>
      <c r="G155" s="782"/>
      <c r="H155" s="782"/>
      <c r="I155" s="782"/>
      <c r="J155" s="782"/>
      <c r="K155" s="782"/>
      <c r="L155" s="782"/>
      <c r="M155" s="782"/>
      <c r="N155" s="782"/>
      <c r="O155" s="782"/>
      <c r="P155" s="782"/>
      <c r="Q155" s="782"/>
      <c r="R155" s="782"/>
      <c r="S155" s="782"/>
      <c r="T155" s="782"/>
      <c r="U155" s="782"/>
      <c r="V155" s="782"/>
      <c r="W155" s="782"/>
      <c r="X155" s="783"/>
      <c r="Y155" s="784"/>
      <c r="Z155" s="785"/>
      <c r="AA155" s="785"/>
      <c r="AB155" s="785"/>
      <c r="AC155" s="785"/>
      <c r="AD155" s="785"/>
      <c r="AE155" s="785"/>
      <c r="AF155" s="785"/>
      <c r="AG155" s="785"/>
      <c r="AH155" s="785"/>
      <c r="AI155" s="785"/>
      <c r="AJ155" s="785"/>
      <c r="AK155" s="785"/>
      <c r="AL155" s="785"/>
      <c r="AM155" s="785"/>
      <c r="AN155" s="785"/>
      <c r="AO155" s="785"/>
      <c r="AP155" s="786"/>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row>
    <row r="156" spans="5:101" ht="30.95" customHeight="1" thickBot="1">
      <c r="E156" s="841" t="s">
        <v>130</v>
      </c>
      <c r="F156" s="842"/>
      <c r="G156" s="842"/>
      <c r="H156" s="842"/>
      <c r="I156" s="842"/>
      <c r="J156" s="842"/>
      <c r="K156" s="842"/>
      <c r="L156" s="842"/>
      <c r="M156" s="842"/>
      <c r="N156" s="842"/>
      <c r="O156" s="842"/>
      <c r="P156" s="842"/>
      <c r="Q156" s="842"/>
      <c r="R156" s="842"/>
      <c r="S156" s="842"/>
      <c r="T156" s="842"/>
      <c r="U156" s="842"/>
      <c r="V156" s="842"/>
      <c r="W156" s="842"/>
      <c r="X156" s="843"/>
      <c r="Y156" s="771" t="str">
        <f>IF(CT152=TRUE,"",SUM(Y124:AP129,Y131:AP132,Y133,Y135:AP136,Y140,Y141,Y143:AP144,Y145,Y146,Y148:AP150,Y152:AP155))</f>
        <v/>
      </c>
      <c r="Z156" s="772"/>
      <c r="AA156" s="772"/>
      <c r="AB156" s="772"/>
      <c r="AC156" s="772"/>
      <c r="AD156" s="772"/>
      <c r="AE156" s="772"/>
      <c r="AF156" s="772"/>
      <c r="AG156" s="772"/>
      <c r="AH156" s="772"/>
      <c r="AI156" s="772"/>
      <c r="AJ156" s="772"/>
      <c r="AK156" s="772"/>
      <c r="AL156" s="772"/>
      <c r="AM156" s="772"/>
      <c r="AN156" s="772"/>
      <c r="AO156" s="772"/>
      <c r="AP156" s="844"/>
      <c r="AQ156" s="187"/>
      <c r="AR156" s="187"/>
      <c r="AS156" s="187"/>
      <c r="AT156" s="187"/>
      <c r="AU156" s="187"/>
      <c r="AV156" s="187"/>
      <c r="AW156" s="187"/>
      <c r="AX156" s="187"/>
      <c r="AY156" s="187"/>
      <c r="AZ156" s="187"/>
      <c r="BA156" s="187"/>
      <c r="BB156" s="187"/>
      <c r="BC156" s="187"/>
      <c r="BD156" s="187"/>
      <c r="BE156" s="187"/>
      <c r="BF156" s="187"/>
      <c r="BG156" s="187"/>
      <c r="BH156" s="187"/>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row>
    <row r="157" spans="5:101" ht="60" customHeight="1" thickTop="1">
      <c r="BI157" s="778" t="s">
        <v>252</v>
      </c>
      <c r="BJ157" s="779"/>
      <c r="BK157" s="779"/>
      <c r="BL157" s="779"/>
      <c r="BM157" s="779"/>
      <c r="BN157" s="779"/>
      <c r="BO157" s="779"/>
      <c r="BP157" s="779"/>
      <c r="BQ157" s="779"/>
      <c r="BR157" s="779"/>
      <c r="BS157" s="779"/>
      <c r="BT157" s="779"/>
      <c r="BU157" s="779"/>
      <c r="BV157" s="779"/>
      <c r="BW157" s="779"/>
      <c r="BX157" s="779"/>
      <c r="BY157" s="779"/>
      <c r="BZ157" s="779"/>
      <c r="CA157" s="780"/>
      <c r="CB157" s="780"/>
      <c r="CC157" s="780"/>
      <c r="CD157" s="780"/>
      <c r="CE157" s="780"/>
      <c r="CF157" s="780"/>
      <c r="CG157" s="780"/>
      <c r="CH157" s="780"/>
      <c r="CI157" s="780"/>
      <c r="CJ157" s="780"/>
      <c r="CK157" s="780"/>
      <c r="CL157" s="780"/>
      <c r="CM157" s="780"/>
      <c r="CN157" s="780"/>
      <c r="CO157" s="780"/>
      <c r="CP157" s="780"/>
      <c r="CQ157" s="780"/>
      <c r="CR157" s="780"/>
    </row>
    <row r="158" spans="5:101" ht="16.5" customHeight="1">
      <c r="CH158" s="1354" t="str">
        <f>CH110</f>
        <v>20230306SH</v>
      </c>
      <c r="CI158" s="1354"/>
      <c r="CJ158" s="1354"/>
      <c r="CK158" s="1354"/>
      <c r="CL158" s="1354"/>
      <c r="CM158" s="1354"/>
      <c r="CN158" s="1354"/>
      <c r="CO158" s="1354"/>
      <c r="CP158" s="1354"/>
      <c r="CQ158" s="1354"/>
      <c r="CR158" s="1354"/>
    </row>
    <row r="159" spans="5:101" ht="16.5" customHeight="1"/>
    <row r="160" spans="5:101" ht="9.75" customHeight="1"/>
    <row r="161" spans="5:101" ht="24.75" customHeight="1">
      <c r="E161" s="1"/>
      <c r="F161" s="1"/>
      <c r="G161" s="1"/>
      <c r="H161" s="1"/>
      <c r="I161" s="1"/>
      <c r="J161" s="1"/>
      <c r="K161" s="1"/>
      <c r="M161" s="1"/>
      <c r="N161" s="1"/>
      <c r="O161" s="1"/>
      <c r="P161" s="1"/>
      <c r="Q161" s="1"/>
      <c r="R161" s="1"/>
      <c r="S161" s="1"/>
      <c r="T161" s="1"/>
      <c r="U161" s="1"/>
      <c r="V161" s="1"/>
      <c r="W161" s="1"/>
      <c r="X161" s="1"/>
      <c r="Y161" s="1"/>
      <c r="Z161" s="1"/>
      <c r="AA161" s="1"/>
      <c r="AB161" s="1"/>
      <c r="AC161" s="1"/>
      <c r="AD161" s="1"/>
      <c r="AE161" s="1"/>
      <c r="AH161" s="3" t="s">
        <v>256</v>
      </c>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row>
    <row r="162" spans="5:101" ht="24.75" customHeight="1" thickBot="1">
      <c r="E162" s="9"/>
      <c r="F162" s="9"/>
      <c r="G162" s="9"/>
      <c r="H162" s="9"/>
      <c r="I162" s="9"/>
      <c r="J162" s="9"/>
      <c r="K162" s="9"/>
      <c r="L162" s="10"/>
      <c r="M162" s="9"/>
      <c r="N162" s="9"/>
      <c r="O162" s="9"/>
      <c r="P162" s="9"/>
      <c r="Q162" s="9"/>
      <c r="R162" s="9"/>
      <c r="S162" s="9"/>
      <c r="T162" s="9"/>
      <c r="U162" s="9"/>
      <c r="V162" s="9"/>
      <c r="W162" s="9"/>
      <c r="X162" s="9"/>
      <c r="Y162" s="9"/>
      <c r="Z162" s="9"/>
      <c r="AA162" s="9"/>
      <c r="AB162" s="9"/>
      <c r="AC162" s="9"/>
      <c r="AD162" s="9"/>
      <c r="AE162" s="9"/>
      <c r="AF162" s="10"/>
      <c r="AG162" s="10"/>
      <c r="AH162" s="649" t="s">
        <v>475</v>
      </c>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9"/>
      <c r="BT162" s="9"/>
      <c r="BU162" s="9"/>
      <c r="BV162" s="9"/>
      <c r="BW162" s="9"/>
      <c r="BX162" s="9"/>
      <c r="BY162" s="9"/>
      <c r="BZ162" s="1355" t="s">
        <v>158</v>
      </c>
      <c r="CA162" s="1355"/>
      <c r="CB162" s="1355"/>
      <c r="CC162" s="1355"/>
      <c r="CD162" s="1355"/>
      <c r="CE162" s="1355"/>
      <c r="CF162" s="1355"/>
      <c r="CG162" s="1355"/>
      <c r="CH162" s="1355"/>
      <c r="CI162" s="1355"/>
      <c r="CJ162" s="1355"/>
      <c r="CK162" s="1355"/>
      <c r="CL162" s="1355"/>
      <c r="CM162" s="1355"/>
      <c r="CN162" s="1355"/>
      <c r="CO162" s="1355"/>
      <c r="CP162" s="1355"/>
      <c r="CQ162" s="1355"/>
      <c r="CR162" s="1355"/>
    </row>
    <row r="163" spans="5:101" ht="24.75" customHeight="1" thickTop="1">
      <c r="E163" s="874" t="s">
        <v>483</v>
      </c>
      <c r="F163" s="875"/>
      <c r="G163" s="875"/>
      <c r="H163" s="875"/>
      <c r="I163" s="875"/>
      <c r="J163" s="875"/>
      <c r="K163" s="875"/>
      <c r="L163" s="875"/>
      <c r="M163" s="875"/>
      <c r="N163" s="875"/>
      <c r="O163" s="875"/>
      <c r="P163" s="875"/>
      <c r="Q163" s="875"/>
      <c r="R163" s="875"/>
      <c r="S163" s="875"/>
      <c r="T163" s="875"/>
      <c r="U163" s="875"/>
      <c r="V163" s="875"/>
      <c r="W163" s="875"/>
      <c r="X163" s="875"/>
      <c r="Y163" s="875"/>
      <c r="Z163" s="875"/>
      <c r="AA163" s="875"/>
      <c r="AB163" s="875"/>
      <c r="AC163" s="875"/>
      <c r="AD163" s="875"/>
      <c r="AE163" s="875"/>
      <c r="AF163" s="875"/>
      <c r="AG163" s="875"/>
      <c r="AH163" s="875"/>
      <c r="AI163" s="875"/>
      <c r="AJ163" s="875"/>
      <c r="AK163" s="875"/>
      <c r="AL163" s="875"/>
      <c r="AM163" s="875"/>
      <c r="AN163" s="875"/>
      <c r="AO163" s="875"/>
      <c r="AP163" s="876"/>
      <c r="AQ163" s="1"/>
      <c r="AR163" s="1"/>
      <c r="AS163" s="1"/>
      <c r="AT163" s="1"/>
      <c r="AU163" s="1"/>
      <c r="AV163" s="1360" t="str">
        <f ca="1">IF(作業２!G86=8,"0パンチ",CONCATENATE(作業２!G81,作業２!G82))</f>
        <v/>
      </c>
      <c r="AW163" s="1360"/>
      <c r="AX163" s="1360"/>
      <c r="AY163" s="1360"/>
      <c r="AZ163" s="1360"/>
      <c r="BA163" s="1360"/>
      <c r="BB163" s="1360"/>
      <c r="BC163" s="1360"/>
      <c r="BD163" s="1360"/>
      <c r="BE163" s="1360"/>
      <c r="BF163" s="1360"/>
      <c r="BG163" s="1360"/>
      <c r="BH163" s="1360"/>
      <c r="BI163" s="1360"/>
      <c r="BJ163" s="1360"/>
      <c r="BK163" s="1360"/>
      <c r="BL163" s="1360"/>
      <c r="BM163" s="1360"/>
      <c r="BN163" s="1360"/>
      <c r="BO163" s="1360"/>
      <c r="BP163" s="1360"/>
      <c r="BQ163" s="1360"/>
      <c r="BR163" s="1360"/>
      <c r="BS163" s="1360"/>
      <c r="BT163" s="1360"/>
      <c r="BU163" s="1360"/>
      <c r="BV163" s="9"/>
      <c r="BW163" s="9"/>
      <c r="BX163" s="9"/>
      <c r="BY163" s="9"/>
      <c r="BZ163" s="1356" t="s">
        <v>0</v>
      </c>
      <c r="CA163" s="1357"/>
      <c r="CB163" s="1357"/>
      <c r="CC163" s="1357"/>
      <c r="CD163" s="1357"/>
      <c r="CE163" s="1357"/>
      <c r="CF163" s="1357"/>
      <c r="CG163" s="1357"/>
      <c r="CH163" s="1357"/>
      <c r="CI163" s="1357"/>
      <c r="CJ163" s="1357"/>
      <c r="CK163" s="1357"/>
      <c r="CL163" s="1357"/>
      <c r="CM163" s="1357"/>
      <c r="CN163" s="1357"/>
      <c r="CO163" s="1357"/>
      <c r="CP163" s="1357"/>
      <c r="CQ163" s="1357"/>
      <c r="CR163" s="1358"/>
    </row>
    <row r="164" spans="5:101" ht="39" customHeight="1">
      <c r="E164" s="750" t="str">
        <f>IF(L18="","",L18)</f>
        <v/>
      </c>
      <c r="F164" s="751"/>
      <c r="G164" s="751"/>
      <c r="H164" s="751"/>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2"/>
      <c r="AV164" s="1360"/>
      <c r="AW164" s="1360"/>
      <c r="AX164" s="1360"/>
      <c r="AY164" s="1360"/>
      <c r="AZ164" s="1360"/>
      <c r="BA164" s="1360"/>
      <c r="BB164" s="1360"/>
      <c r="BC164" s="1360"/>
      <c r="BD164" s="1360"/>
      <c r="BE164" s="1360"/>
      <c r="BF164" s="1360"/>
      <c r="BG164" s="1360"/>
      <c r="BH164" s="1360"/>
      <c r="BI164" s="1360"/>
      <c r="BJ164" s="1360"/>
      <c r="BK164" s="1360"/>
      <c r="BL164" s="1360"/>
      <c r="BM164" s="1360"/>
      <c r="BN164" s="1360"/>
      <c r="BO164" s="1360"/>
      <c r="BP164" s="1360"/>
      <c r="BQ164" s="1360"/>
      <c r="BR164" s="1360"/>
      <c r="BS164" s="1360"/>
      <c r="BT164" s="1360"/>
      <c r="BU164" s="1360"/>
      <c r="BZ164" s="996"/>
      <c r="CA164" s="997"/>
      <c r="CB164" s="997"/>
      <c r="CC164" s="997"/>
      <c r="CD164" s="997"/>
      <c r="CE164" s="997"/>
      <c r="CF164" s="997"/>
      <c r="CG164" s="997"/>
      <c r="CH164" s="997"/>
      <c r="CI164" s="997"/>
      <c r="CJ164" s="997"/>
      <c r="CK164" s="997"/>
      <c r="CL164" s="997"/>
      <c r="CM164" s="997"/>
      <c r="CN164" s="997"/>
      <c r="CO164" s="997"/>
      <c r="CP164" s="997"/>
      <c r="CQ164" s="997"/>
      <c r="CR164" s="998"/>
    </row>
    <row r="165" spans="5:101" ht="15" customHeight="1" thickBot="1">
      <c r="E165" s="753"/>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5"/>
      <c r="AV165" s="1360"/>
      <c r="AW165" s="1360"/>
      <c r="AX165" s="1360"/>
      <c r="AY165" s="1360"/>
      <c r="AZ165" s="1360"/>
      <c r="BA165" s="1360"/>
      <c r="BB165" s="1360"/>
      <c r="BC165" s="1360"/>
      <c r="BD165" s="1360"/>
      <c r="BE165" s="1360"/>
      <c r="BF165" s="1360"/>
      <c r="BG165" s="1360"/>
      <c r="BH165" s="1360"/>
      <c r="BI165" s="1360"/>
      <c r="BJ165" s="1360"/>
      <c r="BK165" s="1360"/>
      <c r="BL165" s="1360"/>
      <c r="BM165" s="1360"/>
      <c r="BN165" s="1360"/>
      <c r="BO165" s="1360"/>
      <c r="BP165" s="1360"/>
      <c r="BQ165" s="1360"/>
      <c r="BR165" s="1360"/>
      <c r="BS165" s="1360"/>
      <c r="BT165" s="1360"/>
      <c r="BU165" s="1360"/>
    </row>
    <row r="166" spans="5:101" ht="15" customHeight="1" thickTop="1" thickBot="1">
      <c r="BI166" s="886" t="str">
        <f ca="1">BI119</f>
        <v>（令和5年4月1日～令和6年3月31日　単位：円）</v>
      </c>
      <c r="BJ166" s="886"/>
      <c r="BK166" s="886"/>
      <c r="BL166" s="886"/>
      <c r="BM166" s="886"/>
      <c r="BN166" s="886"/>
      <c r="BO166" s="886"/>
      <c r="BP166" s="886"/>
      <c r="BQ166" s="886"/>
      <c r="BR166" s="886"/>
      <c r="BS166" s="886"/>
      <c r="BT166" s="886"/>
      <c r="BU166" s="886"/>
      <c r="BV166" s="886"/>
      <c r="BW166" s="886"/>
      <c r="BX166" s="886"/>
      <c r="BY166" s="886"/>
      <c r="BZ166" s="886"/>
      <c r="CA166" s="886"/>
      <c r="CB166" s="886"/>
      <c r="CC166" s="886"/>
      <c r="CD166" s="886"/>
      <c r="CE166" s="886"/>
      <c r="CF166" s="886"/>
      <c r="CG166" s="886"/>
      <c r="CH166" s="886"/>
      <c r="CI166" s="886"/>
      <c r="CJ166" s="886"/>
      <c r="CK166" s="886"/>
      <c r="CL166" s="886"/>
      <c r="CM166" s="886"/>
      <c r="CN166" s="886"/>
      <c r="CO166" s="886"/>
      <c r="CP166" s="886"/>
      <c r="CQ166" s="886"/>
      <c r="CR166" s="886"/>
    </row>
    <row r="167" spans="5:101" ht="18" customHeight="1" thickTop="1">
      <c r="E167" s="877" t="s">
        <v>85</v>
      </c>
      <c r="F167" s="878"/>
      <c r="G167" s="878"/>
      <c r="H167" s="878"/>
      <c r="I167" s="878"/>
      <c r="J167" s="878"/>
      <c r="K167" s="878"/>
      <c r="L167" s="878"/>
      <c r="M167" s="878"/>
      <c r="N167" s="878"/>
      <c r="O167" s="878"/>
      <c r="P167" s="878"/>
      <c r="Q167" s="878"/>
      <c r="R167" s="878"/>
      <c r="S167" s="878"/>
      <c r="T167" s="878"/>
      <c r="U167" s="878"/>
      <c r="V167" s="878"/>
      <c r="W167" s="878"/>
      <c r="X167" s="879"/>
      <c r="Y167" s="650" t="s">
        <v>106</v>
      </c>
      <c r="Z167" s="651"/>
      <c r="AA167" s="651"/>
      <c r="AB167" s="651"/>
      <c r="AC167" s="651"/>
      <c r="AD167" s="651"/>
      <c r="AE167" s="651"/>
      <c r="AF167" s="651"/>
      <c r="AG167" s="651"/>
      <c r="AH167" s="651"/>
      <c r="AI167" s="651"/>
      <c r="AJ167" s="651"/>
      <c r="AK167" s="651"/>
      <c r="AL167" s="651"/>
      <c r="AM167" s="651"/>
      <c r="AN167" s="651"/>
      <c r="AO167" s="651"/>
      <c r="AP167" s="652"/>
      <c r="AQ167" s="656"/>
      <c r="AR167" s="657"/>
      <c r="AS167" s="657"/>
      <c r="AT167" s="657"/>
      <c r="AU167" s="657"/>
      <c r="AV167" s="657"/>
      <c r="AW167" s="657"/>
      <c r="AX167" s="657"/>
      <c r="AY167" s="657"/>
      <c r="AZ167" s="657"/>
      <c r="BA167" s="657"/>
      <c r="BB167" s="657"/>
      <c r="BC167" s="657"/>
      <c r="BD167" s="657"/>
      <c r="BE167" s="657"/>
      <c r="BF167" s="657"/>
      <c r="BG167" s="657"/>
      <c r="BH167" s="658"/>
      <c r="BI167" s="662" t="s">
        <v>105</v>
      </c>
      <c r="BJ167" s="663"/>
      <c r="BK167" s="663"/>
      <c r="BL167" s="663"/>
      <c r="BM167" s="663"/>
      <c r="BN167" s="663"/>
      <c r="BO167" s="663"/>
      <c r="BP167" s="663"/>
      <c r="BQ167" s="663"/>
      <c r="BR167" s="663"/>
      <c r="BS167" s="663"/>
      <c r="BT167" s="663"/>
      <c r="BU167" s="663"/>
      <c r="BV167" s="663"/>
      <c r="BW167" s="663"/>
      <c r="BX167" s="663"/>
      <c r="BY167" s="663"/>
      <c r="BZ167" s="664"/>
      <c r="CA167" s="665"/>
      <c r="CB167" s="666"/>
      <c r="CC167" s="666"/>
      <c r="CD167" s="666"/>
      <c r="CE167" s="666"/>
      <c r="CF167" s="666"/>
      <c r="CG167" s="666"/>
      <c r="CH167" s="666"/>
      <c r="CI167" s="666"/>
      <c r="CJ167" s="666"/>
      <c r="CK167" s="666"/>
      <c r="CL167" s="666"/>
      <c r="CM167" s="666"/>
      <c r="CN167" s="666"/>
      <c r="CO167" s="666"/>
      <c r="CP167" s="666"/>
      <c r="CQ167" s="666"/>
      <c r="CR167" s="667"/>
    </row>
    <row r="168" spans="5:101" ht="18" customHeight="1">
      <c r="E168" s="880"/>
      <c r="F168" s="881"/>
      <c r="G168" s="881"/>
      <c r="H168" s="881"/>
      <c r="I168" s="881"/>
      <c r="J168" s="881"/>
      <c r="K168" s="881"/>
      <c r="L168" s="881"/>
      <c r="M168" s="881"/>
      <c r="N168" s="881"/>
      <c r="O168" s="881"/>
      <c r="P168" s="881"/>
      <c r="Q168" s="881"/>
      <c r="R168" s="881"/>
      <c r="S168" s="881"/>
      <c r="T168" s="881"/>
      <c r="U168" s="881"/>
      <c r="V168" s="881"/>
      <c r="W168" s="881"/>
      <c r="X168" s="882"/>
      <c r="Y168" s="653"/>
      <c r="Z168" s="654"/>
      <c r="AA168" s="654"/>
      <c r="AB168" s="654"/>
      <c r="AC168" s="654"/>
      <c r="AD168" s="654"/>
      <c r="AE168" s="654"/>
      <c r="AF168" s="654"/>
      <c r="AG168" s="654"/>
      <c r="AH168" s="654"/>
      <c r="AI168" s="654"/>
      <c r="AJ168" s="654"/>
      <c r="AK168" s="654"/>
      <c r="AL168" s="654"/>
      <c r="AM168" s="654"/>
      <c r="AN168" s="654"/>
      <c r="AO168" s="654"/>
      <c r="AP168" s="655"/>
      <c r="AQ168" s="659"/>
      <c r="AR168" s="660"/>
      <c r="AS168" s="660"/>
      <c r="AT168" s="660"/>
      <c r="AU168" s="660"/>
      <c r="AV168" s="660"/>
      <c r="AW168" s="660"/>
      <c r="AX168" s="660"/>
      <c r="AY168" s="660"/>
      <c r="AZ168" s="660"/>
      <c r="BA168" s="660"/>
      <c r="BB168" s="660"/>
      <c r="BC168" s="660"/>
      <c r="BD168" s="660"/>
      <c r="BE168" s="660"/>
      <c r="BF168" s="660"/>
      <c r="BG168" s="660"/>
      <c r="BH168" s="661"/>
      <c r="BI168" s="668" t="str">
        <f>IF(作業２!G9="","",作業２!G9)</f>
        <v/>
      </c>
      <c r="BJ168" s="669"/>
      <c r="BK168" s="669"/>
      <c r="BL168" s="669"/>
      <c r="BM168" s="669"/>
      <c r="BN168" s="669"/>
      <c r="BO168" s="669"/>
      <c r="BP168" s="669"/>
      <c r="BQ168" s="669"/>
      <c r="BR168" s="669"/>
      <c r="BS168" s="669"/>
      <c r="BT168" s="669"/>
      <c r="BU168" s="669"/>
      <c r="BV168" s="669"/>
      <c r="BW168" s="669"/>
      <c r="BX168" s="669"/>
      <c r="BY168" s="669"/>
      <c r="BZ168" s="670"/>
      <c r="CA168" s="862"/>
      <c r="CB168" s="863"/>
      <c r="CC168" s="863"/>
      <c r="CD168" s="863"/>
      <c r="CE168" s="863"/>
      <c r="CF168" s="863"/>
      <c r="CG168" s="863"/>
      <c r="CH168" s="863"/>
      <c r="CI168" s="863"/>
      <c r="CJ168" s="863"/>
      <c r="CK168" s="863"/>
      <c r="CL168" s="863"/>
      <c r="CM168" s="863"/>
      <c r="CN168" s="863"/>
      <c r="CO168" s="863"/>
      <c r="CP168" s="863"/>
      <c r="CQ168" s="863"/>
      <c r="CR168" s="864"/>
    </row>
    <row r="169" spans="5:101" ht="36" customHeight="1" thickBot="1">
      <c r="E169" s="883"/>
      <c r="F169" s="884"/>
      <c r="G169" s="884"/>
      <c r="H169" s="884"/>
      <c r="I169" s="884"/>
      <c r="J169" s="884"/>
      <c r="K169" s="884"/>
      <c r="L169" s="884"/>
      <c r="M169" s="884"/>
      <c r="N169" s="884"/>
      <c r="O169" s="884"/>
      <c r="P169" s="884"/>
      <c r="Q169" s="884"/>
      <c r="R169" s="884"/>
      <c r="S169" s="884"/>
      <c r="T169" s="884"/>
      <c r="U169" s="884"/>
      <c r="V169" s="884"/>
      <c r="W169" s="884"/>
      <c r="X169" s="885"/>
      <c r="Y169" s="868" t="s">
        <v>104</v>
      </c>
      <c r="Z169" s="869"/>
      <c r="AA169" s="869"/>
      <c r="AB169" s="869"/>
      <c r="AC169" s="869"/>
      <c r="AD169" s="869"/>
      <c r="AE169" s="869"/>
      <c r="AF169" s="869"/>
      <c r="AG169" s="869"/>
      <c r="AH169" s="869"/>
      <c r="AI169" s="869"/>
      <c r="AJ169" s="869"/>
      <c r="AK169" s="869"/>
      <c r="AL169" s="869"/>
      <c r="AM169" s="869"/>
      <c r="AN169" s="869"/>
      <c r="AO169" s="869"/>
      <c r="AP169" s="870"/>
      <c r="AQ169" s="871"/>
      <c r="AR169" s="872"/>
      <c r="AS169" s="872"/>
      <c r="AT169" s="872"/>
      <c r="AU169" s="872"/>
      <c r="AV169" s="872"/>
      <c r="AW169" s="872"/>
      <c r="AX169" s="872"/>
      <c r="AY169" s="872"/>
      <c r="AZ169" s="872"/>
      <c r="BA169" s="872"/>
      <c r="BB169" s="872"/>
      <c r="BC169" s="872"/>
      <c r="BD169" s="872"/>
      <c r="BE169" s="872"/>
      <c r="BF169" s="872"/>
      <c r="BG169" s="872"/>
      <c r="BH169" s="873"/>
      <c r="BI169" s="671"/>
      <c r="BJ169" s="672"/>
      <c r="BK169" s="672"/>
      <c r="BL169" s="672"/>
      <c r="BM169" s="672"/>
      <c r="BN169" s="672"/>
      <c r="BO169" s="672"/>
      <c r="BP169" s="672"/>
      <c r="BQ169" s="672"/>
      <c r="BR169" s="672"/>
      <c r="BS169" s="672"/>
      <c r="BT169" s="672"/>
      <c r="BU169" s="672"/>
      <c r="BV169" s="672"/>
      <c r="BW169" s="672"/>
      <c r="BX169" s="672"/>
      <c r="BY169" s="672"/>
      <c r="BZ169" s="673"/>
      <c r="CA169" s="865"/>
      <c r="CB169" s="866"/>
      <c r="CC169" s="866"/>
      <c r="CD169" s="866"/>
      <c r="CE169" s="866"/>
      <c r="CF169" s="866"/>
      <c r="CG169" s="866"/>
      <c r="CH169" s="866"/>
      <c r="CI169" s="866"/>
      <c r="CJ169" s="866"/>
      <c r="CK169" s="866"/>
      <c r="CL169" s="866"/>
      <c r="CM169" s="866"/>
      <c r="CN169" s="866"/>
      <c r="CO169" s="866"/>
      <c r="CP169" s="866"/>
      <c r="CQ169" s="866"/>
      <c r="CR169" s="867"/>
    </row>
    <row r="170" spans="5:101" ht="39.950000000000003" customHeight="1">
      <c r="E170" s="677" t="s">
        <v>86</v>
      </c>
      <c r="F170" s="678"/>
      <c r="G170" s="678"/>
      <c r="H170" s="678"/>
      <c r="I170" s="678"/>
      <c r="J170" s="678"/>
      <c r="K170" s="678"/>
      <c r="L170" s="678"/>
      <c r="M170" s="678"/>
      <c r="N170" s="678"/>
      <c r="O170" s="678"/>
      <c r="P170" s="678"/>
      <c r="Q170" s="678"/>
      <c r="R170" s="678"/>
      <c r="S170" s="678"/>
      <c r="T170" s="678"/>
      <c r="U170" s="678"/>
      <c r="V170" s="678"/>
      <c r="W170" s="678"/>
      <c r="X170" s="679"/>
      <c r="Y170" s="683" t="str">
        <f>IF(CT170=TRUE,"",SUM(Y172,Y174,Y176,Y178,Y179,Y180,Y181))</f>
        <v/>
      </c>
      <c r="Z170" s="684"/>
      <c r="AA170" s="684"/>
      <c r="AB170" s="684"/>
      <c r="AC170" s="684"/>
      <c r="AD170" s="684"/>
      <c r="AE170" s="684"/>
      <c r="AF170" s="684"/>
      <c r="AG170" s="684"/>
      <c r="AH170" s="684"/>
      <c r="AI170" s="684"/>
      <c r="AJ170" s="684"/>
      <c r="AK170" s="684"/>
      <c r="AL170" s="684"/>
      <c r="AM170" s="684"/>
      <c r="AN170" s="684"/>
      <c r="AO170" s="684"/>
      <c r="AP170" s="685"/>
      <c r="AQ170" s="845" t="str">
        <f>IF(CU170=TRUE,"",SUM(AQ172,AQ174,AQ176,AQ178,AQ179,AQ180,AQ181))</f>
        <v/>
      </c>
      <c r="AR170" s="846"/>
      <c r="AS170" s="846"/>
      <c r="AT170" s="846"/>
      <c r="AU170" s="846"/>
      <c r="AV170" s="846"/>
      <c r="AW170" s="846"/>
      <c r="AX170" s="846"/>
      <c r="AY170" s="846"/>
      <c r="AZ170" s="846"/>
      <c r="BA170" s="846"/>
      <c r="BB170" s="846"/>
      <c r="BC170" s="846"/>
      <c r="BD170" s="846"/>
      <c r="BE170" s="846"/>
      <c r="BF170" s="846"/>
      <c r="BG170" s="846"/>
      <c r="BH170" s="1361"/>
      <c r="BI170" s="683" t="str">
        <f>IF(CV170=TRUE,"",SUM(BI172,BI174,BI176,BI178,BI179,BI180,BI181))</f>
        <v/>
      </c>
      <c r="BJ170" s="684"/>
      <c r="BK170" s="684"/>
      <c r="BL170" s="684"/>
      <c r="BM170" s="684"/>
      <c r="BN170" s="684"/>
      <c r="BO170" s="684"/>
      <c r="BP170" s="684"/>
      <c r="BQ170" s="684"/>
      <c r="BR170" s="684"/>
      <c r="BS170" s="684"/>
      <c r="BT170" s="684"/>
      <c r="BU170" s="684"/>
      <c r="BV170" s="684"/>
      <c r="BW170" s="684"/>
      <c r="BX170" s="684"/>
      <c r="BY170" s="684"/>
      <c r="BZ170" s="685"/>
      <c r="CA170" s="845" t="str">
        <f>IF(CW170=TRUE,"",SUM(CA172,CA174,CA176,CA178,CA179,CA180,CA181))</f>
        <v/>
      </c>
      <c r="CB170" s="846"/>
      <c r="CC170" s="846"/>
      <c r="CD170" s="846"/>
      <c r="CE170" s="846"/>
      <c r="CF170" s="846"/>
      <c r="CG170" s="846"/>
      <c r="CH170" s="846"/>
      <c r="CI170" s="846"/>
      <c r="CJ170" s="846"/>
      <c r="CK170" s="846"/>
      <c r="CL170" s="846"/>
      <c r="CM170" s="846"/>
      <c r="CN170" s="846"/>
      <c r="CO170" s="846"/>
      <c r="CP170" s="846"/>
      <c r="CQ170" s="846"/>
      <c r="CR170" s="847"/>
      <c r="CT170" t="b">
        <f>AND(Y171="",Y175="",Y179="",Y180="",Y181="")</f>
        <v>1</v>
      </c>
      <c r="CU170" t="b">
        <f>AND(AQ171="",AQ175="",AQ179="",AQ180="",AQ181="")</f>
        <v>1</v>
      </c>
      <c r="CV170" t="b">
        <f>AND(BI171="",BI175="",BI179="",BI180="",BI181="")</f>
        <v>1</v>
      </c>
      <c r="CW170" t="b">
        <f>AND(CA171="",CA175="",CA179="",CA180="",CA175="",CA176="")</f>
        <v>1</v>
      </c>
    </row>
    <row r="171" spans="5:101" ht="35.1" customHeight="1">
      <c r="E171" s="708" t="s">
        <v>133</v>
      </c>
      <c r="F171" s="690"/>
      <c r="G171" s="691"/>
      <c r="H171" s="680" t="s">
        <v>136</v>
      </c>
      <c r="I171" s="681"/>
      <c r="J171" s="681"/>
      <c r="K171" s="681"/>
      <c r="L171" s="681"/>
      <c r="M171" s="681"/>
      <c r="N171" s="681"/>
      <c r="O171" s="681"/>
      <c r="P171" s="681"/>
      <c r="Q171" s="681"/>
      <c r="R171" s="681"/>
      <c r="S171" s="681"/>
      <c r="T171" s="681"/>
      <c r="U171" s="681"/>
      <c r="V171" s="681"/>
      <c r="W171" s="681"/>
      <c r="X171" s="682"/>
      <c r="Y171" s="840" t="str">
        <f>IF(CT171=TRUE,"",SUM(Y172,Y174))</f>
        <v/>
      </c>
      <c r="Z171" s="840"/>
      <c r="AA171" s="840"/>
      <c r="AB171" s="840"/>
      <c r="AC171" s="840"/>
      <c r="AD171" s="840"/>
      <c r="AE171" s="840"/>
      <c r="AF171" s="840"/>
      <c r="AG171" s="840"/>
      <c r="AH171" s="840"/>
      <c r="AI171" s="840"/>
      <c r="AJ171" s="840"/>
      <c r="AK171" s="840"/>
      <c r="AL171" s="840"/>
      <c r="AM171" s="840"/>
      <c r="AN171" s="840"/>
      <c r="AO171" s="840"/>
      <c r="AP171" s="840"/>
      <c r="AQ171" s="798" t="str">
        <f>IF(CU171=TRUE,"",SUM(AQ172,AQ174))</f>
        <v/>
      </c>
      <c r="AR171" s="798"/>
      <c r="AS171" s="798"/>
      <c r="AT171" s="798"/>
      <c r="AU171" s="798"/>
      <c r="AV171" s="798"/>
      <c r="AW171" s="798"/>
      <c r="AX171" s="798"/>
      <c r="AY171" s="798"/>
      <c r="AZ171" s="798"/>
      <c r="BA171" s="798"/>
      <c r="BB171" s="798"/>
      <c r="BC171" s="798"/>
      <c r="BD171" s="798"/>
      <c r="BE171" s="798"/>
      <c r="BF171" s="798"/>
      <c r="BG171" s="798"/>
      <c r="BH171" s="798"/>
      <c r="BI171" s="840" t="str">
        <f>IF(CV171=TRUE,"",SUM(BI172,BI174))</f>
        <v/>
      </c>
      <c r="BJ171" s="840"/>
      <c r="BK171" s="840"/>
      <c r="BL171" s="840"/>
      <c r="BM171" s="840"/>
      <c r="BN171" s="840"/>
      <c r="BO171" s="840"/>
      <c r="BP171" s="840"/>
      <c r="BQ171" s="840"/>
      <c r="BR171" s="840"/>
      <c r="BS171" s="840"/>
      <c r="BT171" s="840"/>
      <c r="BU171" s="840"/>
      <c r="BV171" s="840"/>
      <c r="BW171" s="840"/>
      <c r="BX171" s="840"/>
      <c r="BY171" s="840"/>
      <c r="BZ171" s="840"/>
      <c r="CA171" s="823" t="str">
        <f>IF(CW171=TRUE,"",SUM(CA172,CA174))</f>
        <v/>
      </c>
      <c r="CB171" s="823"/>
      <c r="CC171" s="823"/>
      <c r="CD171" s="823"/>
      <c r="CE171" s="823"/>
      <c r="CF171" s="823"/>
      <c r="CG171" s="823"/>
      <c r="CH171" s="823"/>
      <c r="CI171" s="823"/>
      <c r="CJ171" s="823"/>
      <c r="CK171" s="823"/>
      <c r="CL171" s="823"/>
      <c r="CM171" s="823"/>
      <c r="CN171" s="823"/>
      <c r="CO171" s="823"/>
      <c r="CP171" s="823"/>
      <c r="CQ171" s="823"/>
      <c r="CR171" s="824"/>
      <c r="CT171" t="b">
        <f>AND(Y172="",Y174="")</f>
        <v>1</v>
      </c>
      <c r="CU171" t="b">
        <f>AND(AQ172="",AQ174="")</f>
        <v>1</v>
      </c>
      <c r="CV171" t="b">
        <f>AND(BI172="",BI174="")</f>
        <v>1</v>
      </c>
      <c r="CW171" t="b">
        <f>AND(CA172="",CA174="")</f>
        <v>1</v>
      </c>
    </row>
    <row r="172" spans="5:101" ht="32.1" customHeight="1">
      <c r="E172" s="709"/>
      <c r="F172" s="693"/>
      <c r="G172" s="694"/>
      <c r="H172" s="689" t="s">
        <v>133</v>
      </c>
      <c r="I172" s="690"/>
      <c r="J172" s="691"/>
      <c r="K172" s="698" t="s">
        <v>87</v>
      </c>
      <c r="L172" s="699"/>
      <c r="M172" s="699"/>
      <c r="N172" s="699"/>
      <c r="O172" s="699"/>
      <c r="P172" s="699"/>
      <c r="Q172" s="699"/>
      <c r="R172" s="699"/>
      <c r="S172" s="699"/>
      <c r="T172" s="699"/>
      <c r="U172" s="699"/>
      <c r="V172" s="699"/>
      <c r="W172" s="699"/>
      <c r="X172" s="700"/>
      <c r="Y172" s="707" t="str">
        <f>BI172</f>
        <v/>
      </c>
      <c r="Z172" s="707"/>
      <c r="AA172" s="707"/>
      <c r="AB172" s="707"/>
      <c r="AC172" s="707"/>
      <c r="AD172" s="707"/>
      <c r="AE172" s="707"/>
      <c r="AF172" s="707"/>
      <c r="AG172" s="707"/>
      <c r="AH172" s="707"/>
      <c r="AI172" s="707"/>
      <c r="AJ172" s="707"/>
      <c r="AK172" s="707"/>
      <c r="AL172" s="707"/>
      <c r="AM172" s="707"/>
      <c r="AN172" s="707"/>
      <c r="AO172" s="707"/>
      <c r="AP172" s="707"/>
      <c r="AQ172" s="793"/>
      <c r="AR172" s="793"/>
      <c r="AS172" s="793"/>
      <c r="AT172" s="793"/>
      <c r="AU172" s="793"/>
      <c r="AV172" s="793"/>
      <c r="AW172" s="793"/>
      <c r="AX172" s="793"/>
      <c r="AY172" s="793"/>
      <c r="AZ172" s="793"/>
      <c r="BA172" s="793"/>
      <c r="BB172" s="793"/>
      <c r="BC172" s="793"/>
      <c r="BD172" s="793"/>
      <c r="BE172" s="793"/>
      <c r="BF172" s="793"/>
      <c r="BG172" s="793"/>
      <c r="BH172" s="793"/>
      <c r="BI172" s="707" t="str">
        <f>IF(作業３!H57=0,"",作業３!H57)</f>
        <v/>
      </c>
      <c r="BJ172" s="707"/>
      <c r="BK172" s="707"/>
      <c r="BL172" s="707"/>
      <c r="BM172" s="707"/>
      <c r="BN172" s="707"/>
      <c r="BO172" s="707"/>
      <c r="BP172" s="707"/>
      <c r="BQ172" s="707"/>
      <c r="BR172" s="707"/>
      <c r="BS172" s="707"/>
      <c r="BT172" s="707"/>
      <c r="BU172" s="707"/>
      <c r="BV172" s="707"/>
      <c r="BW172" s="707"/>
      <c r="BX172" s="707"/>
      <c r="BY172" s="707"/>
      <c r="BZ172" s="707"/>
      <c r="CA172" s="811"/>
      <c r="CB172" s="811"/>
      <c r="CC172" s="811"/>
      <c r="CD172" s="811"/>
      <c r="CE172" s="811"/>
      <c r="CF172" s="811"/>
      <c r="CG172" s="811"/>
      <c r="CH172" s="811"/>
      <c r="CI172" s="811"/>
      <c r="CJ172" s="811"/>
      <c r="CK172" s="811"/>
      <c r="CL172" s="811"/>
      <c r="CM172" s="811"/>
      <c r="CN172" s="811"/>
      <c r="CO172" s="811"/>
      <c r="CP172" s="811"/>
      <c r="CQ172" s="811"/>
      <c r="CR172" s="812"/>
    </row>
    <row r="173" spans="5:101" ht="32.1" customHeight="1">
      <c r="E173" s="709"/>
      <c r="F173" s="693"/>
      <c r="G173" s="694"/>
      <c r="H173" s="692"/>
      <c r="I173" s="693"/>
      <c r="J173" s="694"/>
      <c r="K173" s="701" t="s">
        <v>88</v>
      </c>
      <c r="L173" s="702"/>
      <c r="M173" s="702"/>
      <c r="N173" s="702"/>
      <c r="O173" s="702"/>
      <c r="P173" s="702"/>
      <c r="Q173" s="702"/>
      <c r="R173" s="702"/>
      <c r="S173" s="702"/>
      <c r="T173" s="702"/>
      <c r="U173" s="702"/>
      <c r="V173" s="702"/>
      <c r="W173" s="702"/>
      <c r="X173" s="703"/>
      <c r="Y173" s="194" t="s">
        <v>451</v>
      </c>
      <c r="Z173" s="195"/>
      <c r="AA173" s="195"/>
      <c r="AB173" s="195"/>
      <c r="AC173" s="195"/>
      <c r="AD173" s="195" t="str">
        <f>IF(AE173="","","(")</f>
        <v/>
      </c>
      <c r="AE173" s="830" t="str">
        <f>BO173</f>
        <v/>
      </c>
      <c r="AF173" s="830"/>
      <c r="AG173" s="830"/>
      <c r="AH173" s="830"/>
      <c r="AI173" s="830"/>
      <c r="AJ173" s="830"/>
      <c r="AK173" s="830"/>
      <c r="AL173" s="830"/>
      <c r="AM173" s="830"/>
      <c r="AN173" s="830"/>
      <c r="AO173" s="830"/>
      <c r="AP173" s="196" t="str">
        <f>IF(AE173="","",")")</f>
        <v/>
      </c>
      <c r="AQ173" s="814"/>
      <c r="AR173" s="814"/>
      <c r="AS173" s="814"/>
      <c r="AT173" s="814"/>
      <c r="AU173" s="814"/>
      <c r="AV173" s="814"/>
      <c r="AW173" s="814"/>
      <c r="AX173" s="814"/>
      <c r="AY173" s="814"/>
      <c r="AZ173" s="814"/>
      <c r="BA173" s="814"/>
      <c r="BB173" s="814"/>
      <c r="BC173" s="814"/>
      <c r="BD173" s="814"/>
      <c r="BE173" s="814"/>
      <c r="BF173" s="814"/>
      <c r="BG173" s="814"/>
      <c r="BH173" s="814"/>
      <c r="BI173" s="194" t="s">
        <v>451</v>
      </c>
      <c r="BJ173" s="195"/>
      <c r="BK173" s="195"/>
      <c r="BL173" s="195"/>
      <c r="BM173" s="195"/>
      <c r="BN173" s="195" t="str">
        <f>IF(BO173="","","(")</f>
        <v/>
      </c>
      <c r="BO173" s="830" t="str">
        <f>IF(作業３!H58=0,"",作業３!H58)</f>
        <v/>
      </c>
      <c r="BP173" s="830"/>
      <c r="BQ173" s="830"/>
      <c r="BR173" s="830"/>
      <c r="BS173" s="830"/>
      <c r="BT173" s="830"/>
      <c r="BU173" s="830"/>
      <c r="BV173" s="830"/>
      <c r="BW173" s="830"/>
      <c r="BX173" s="830"/>
      <c r="BY173" s="830"/>
      <c r="BZ173" s="196" t="str">
        <f>IF(BO173="","",")")</f>
        <v/>
      </c>
      <c r="CA173" s="815"/>
      <c r="CB173" s="815"/>
      <c r="CC173" s="815"/>
      <c r="CD173" s="815"/>
      <c r="CE173" s="815"/>
      <c r="CF173" s="815"/>
      <c r="CG173" s="815"/>
      <c r="CH173" s="815"/>
      <c r="CI173" s="815"/>
      <c r="CJ173" s="815"/>
      <c r="CK173" s="815"/>
      <c r="CL173" s="815"/>
      <c r="CM173" s="815"/>
      <c r="CN173" s="815"/>
      <c r="CO173" s="815"/>
      <c r="CP173" s="815"/>
      <c r="CQ173" s="815"/>
      <c r="CR173" s="816"/>
    </row>
    <row r="174" spans="5:101" ht="32.1" customHeight="1">
      <c r="E174" s="709"/>
      <c r="F174" s="693"/>
      <c r="G174" s="694"/>
      <c r="H174" s="695"/>
      <c r="I174" s="696"/>
      <c r="J174" s="697"/>
      <c r="K174" s="704" t="s">
        <v>89</v>
      </c>
      <c r="L174" s="705"/>
      <c r="M174" s="705"/>
      <c r="N174" s="705"/>
      <c r="O174" s="705"/>
      <c r="P174" s="705"/>
      <c r="Q174" s="705"/>
      <c r="R174" s="705"/>
      <c r="S174" s="705"/>
      <c r="T174" s="705"/>
      <c r="U174" s="705"/>
      <c r="V174" s="705"/>
      <c r="W174" s="705"/>
      <c r="X174" s="706"/>
      <c r="Y174" s="825" t="str">
        <f>BI174</f>
        <v/>
      </c>
      <c r="Z174" s="825"/>
      <c r="AA174" s="825"/>
      <c r="AB174" s="825"/>
      <c r="AC174" s="825"/>
      <c r="AD174" s="825"/>
      <c r="AE174" s="825"/>
      <c r="AF174" s="825"/>
      <c r="AG174" s="825"/>
      <c r="AH174" s="825"/>
      <c r="AI174" s="825"/>
      <c r="AJ174" s="825"/>
      <c r="AK174" s="825"/>
      <c r="AL174" s="825"/>
      <c r="AM174" s="825"/>
      <c r="AN174" s="825"/>
      <c r="AO174" s="825"/>
      <c r="AP174" s="825"/>
      <c r="AQ174" s="837"/>
      <c r="AR174" s="837"/>
      <c r="AS174" s="837"/>
      <c r="AT174" s="837"/>
      <c r="AU174" s="837"/>
      <c r="AV174" s="837"/>
      <c r="AW174" s="837"/>
      <c r="AX174" s="837"/>
      <c r="AY174" s="837"/>
      <c r="AZ174" s="837"/>
      <c r="BA174" s="837"/>
      <c r="BB174" s="837"/>
      <c r="BC174" s="837"/>
      <c r="BD174" s="837"/>
      <c r="BE174" s="837"/>
      <c r="BF174" s="837"/>
      <c r="BG174" s="837"/>
      <c r="BH174" s="837"/>
      <c r="BI174" s="825" t="str">
        <f>IF(作業３!H59=0,"",作業３!H59)</f>
        <v/>
      </c>
      <c r="BJ174" s="825"/>
      <c r="BK174" s="825"/>
      <c r="BL174" s="825"/>
      <c r="BM174" s="825"/>
      <c r="BN174" s="825"/>
      <c r="BO174" s="825"/>
      <c r="BP174" s="825"/>
      <c r="BQ174" s="825"/>
      <c r="BR174" s="825"/>
      <c r="BS174" s="825"/>
      <c r="BT174" s="825"/>
      <c r="BU174" s="825"/>
      <c r="BV174" s="825"/>
      <c r="BW174" s="825"/>
      <c r="BX174" s="825"/>
      <c r="BY174" s="825"/>
      <c r="BZ174" s="825"/>
      <c r="CA174" s="838"/>
      <c r="CB174" s="838"/>
      <c r="CC174" s="838"/>
      <c r="CD174" s="838"/>
      <c r="CE174" s="838"/>
      <c r="CF174" s="838"/>
      <c r="CG174" s="838"/>
      <c r="CH174" s="838"/>
      <c r="CI174" s="838"/>
      <c r="CJ174" s="838"/>
      <c r="CK174" s="838"/>
      <c r="CL174" s="838"/>
      <c r="CM174" s="838"/>
      <c r="CN174" s="838"/>
      <c r="CO174" s="838"/>
      <c r="CP174" s="838"/>
      <c r="CQ174" s="838"/>
      <c r="CR174" s="839"/>
    </row>
    <row r="175" spans="5:101" ht="32.1" customHeight="1">
      <c r="E175" s="709"/>
      <c r="F175" s="693"/>
      <c r="G175" s="694"/>
      <c r="H175" s="680" t="s">
        <v>137</v>
      </c>
      <c r="I175" s="681"/>
      <c r="J175" s="681"/>
      <c r="K175" s="681"/>
      <c r="L175" s="681"/>
      <c r="M175" s="681"/>
      <c r="N175" s="681"/>
      <c r="O175" s="681"/>
      <c r="P175" s="681"/>
      <c r="Q175" s="681"/>
      <c r="R175" s="681"/>
      <c r="S175" s="681"/>
      <c r="T175" s="681"/>
      <c r="U175" s="681"/>
      <c r="V175" s="681"/>
      <c r="W175" s="681"/>
      <c r="X175" s="682"/>
      <c r="Y175" s="840" t="str">
        <f>IF(CT175=TRUE,"",SUM(Y176,Y178))</f>
        <v/>
      </c>
      <c r="Z175" s="840"/>
      <c r="AA175" s="840"/>
      <c r="AB175" s="840"/>
      <c r="AC175" s="840"/>
      <c r="AD175" s="840"/>
      <c r="AE175" s="840"/>
      <c r="AF175" s="840"/>
      <c r="AG175" s="840"/>
      <c r="AH175" s="840"/>
      <c r="AI175" s="840"/>
      <c r="AJ175" s="840"/>
      <c r="AK175" s="840"/>
      <c r="AL175" s="840"/>
      <c r="AM175" s="840"/>
      <c r="AN175" s="840"/>
      <c r="AO175" s="840"/>
      <c r="AP175" s="840"/>
      <c r="AQ175" s="798" t="str">
        <f>IF(CU175=TRUE,"",SUM(AQ176,AQ178))</f>
        <v/>
      </c>
      <c r="AR175" s="798"/>
      <c r="AS175" s="798"/>
      <c r="AT175" s="798"/>
      <c r="AU175" s="798"/>
      <c r="AV175" s="798"/>
      <c r="AW175" s="798"/>
      <c r="AX175" s="798"/>
      <c r="AY175" s="798"/>
      <c r="AZ175" s="798"/>
      <c r="BA175" s="798"/>
      <c r="BB175" s="798"/>
      <c r="BC175" s="798"/>
      <c r="BD175" s="798"/>
      <c r="BE175" s="798"/>
      <c r="BF175" s="798"/>
      <c r="BG175" s="798"/>
      <c r="BH175" s="798"/>
      <c r="BI175" s="840" t="str">
        <f>IF(CV175=TRUE,"",SUM(BI176,BI178))</f>
        <v/>
      </c>
      <c r="BJ175" s="840"/>
      <c r="BK175" s="840"/>
      <c r="BL175" s="840"/>
      <c r="BM175" s="840"/>
      <c r="BN175" s="840"/>
      <c r="BO175" s="840"/>
      <c r="BP175" s="840"/>
      <c r="BQ175" s="840"/>
      <c r="BR175" s="840"/>
      <c r="BS175" s="840"/>
      <c r="BT175" s="840"/>
      <c r="BU175" s="840"/>
      <c r="BV175" s="840"/>
      <c r="BW175" s="840"/>
      <c r="BX175" s="840"/>
      <c r="BY175" s="840"/>
      <c r="BZ175" s="840"/>
      <c r="CA175" s="823" t="str">
        <f>IF(CW175=TRUE,"",SUM(CA176,CA178))</f>
        <v/>
      </c>
      <c r="CB175" s="823"/>
      <c r="CC175" s="823"/>
      <c r="CD175" s="823"/>
      <c r="CE175" s="823"/>
      <c r="CF175" s="823"/>
      <c r="CG175" s="823"/>
      <c r="CH175" s="823"/>
      <c r="CI175" s="823"/>
      <c r="CJ175" s="823"/>
      <c r="CK175" s="823"/>
      <c r="CL175" s="823"/>
      <c r="CM175" s="823"/>
      <c r="CN175" s="823"/>
      <c r="CO175" s="823"/>
      <c r="CP175" s="823"/>
      <c r="CQ175" s="823"/>
      <c r="CR175" s="824"/>
      <c r="CS175">
        <f t="shared" ref="CS175:CS180" si="5">IF(BI175="",0,BI175)</f>
        <v>0</v>
      </c>
      <c r="CT175" t="b">
        <f>AND(Y176="",Y178="")</f>
        <v>1</v>
      </c>
      <c r="CU175" t="b">
        <f>AND(AQ176="",AQ178="")</f>
        <v>1</v>
      </c>
      <c r="CV175" t="b">
        <f>AND(BI176="",BI178="")</f>
        <v>1</v>
      </c>
      <c r="CW175" t="b">
        <f>AND(CA176="",CA178="")</f>
        <v>1</v>
      </c>
    </row>
    <row r="176" spans="5:101" ht="32.1" customHeight="1">
      <c r="E176" s="709"/>
      <c r="F176" s="693"/>
      <c r="G176" s="694"/>
      <c r="H176" s="689" t="s">
        <v>133</v>
      </c>
      <c r="I176" s="690"/>
      <c r="J176" s="691"/>
      <c r="K176" s="698" t="s">
        <v>90</v>
      </c>
      <c r="L176" s="699"/>
      <c r="M176" s="699"/>
      <c r="N176" s="699"/>
      <c r="O176" s="699"/>
      <c r="P176" s="699"/>
      <c r="Q176" s="699"/>
      <c r="R176" s="699"/>
      <c r="S176" s="699"/>
      <c r="T176" s="699"/>
      <c r="U176" s="699"/>
      <c r="V176" s="699"/>
      <c r="W176" s="699"/>
      <c r="X176" s="700"/>
      <c r="Y176" s="707" t="str">
        <f>BI176</f>
        <v/>
      </c>
      <c r="Z176" s="707"/>
      <c r="AA176" s="707"/>
      <c r="AB176" s="707"/>
      <c r="AC176" s="707"/>
      <c r="AD176" s="707"/>
      <c r="AE176" s="707"/>
      <c r="AF176" s="707"/>
      <c r="AG176" s="707"/>
      <c r="AH176" s="707"/>
      <c r="AI176" s="707"/>
      <c r="AJ176" s="707"/>
      <c r="AK176" s="707"/>
      <c r="AL176" s="707"/>
      <c r="AM176" s="707"/>
      <c r="AN176" s="707"/>
      <c r="AO176" s="707"/>
      <c r="AP176" s="707"/>
      <c r="AQ176" s="793"/>
      <c r="AR176" s="793"/>
      <c r="AS176" s="793"/>
      <c r="AT176" s="793"/>
      <c r="AU176" s="793"/>
      <c r="AV176" s="793"/>
      <c r="AW176" s="793"/>
      <c r="AX176" s="793"/>
      <c r="AY176" s="793"/>
      <c r="AZ176" s="793"/>
      <c r="BA176" s="793"/>
      <c r="BB176" s="793"/>
      <c r="BC176" s="793"/>
      <c r="BD176" s="793"/>
      <c r="BE176" s="793"/>
      <c r="BF176" s="793"/>
      <c r="BG176" s="793"/>
      <c r="BH176" s="793"/>
      <c r="BI176" s="707" t="str">
        <f>IF(作業３!H61=0,"",作業３!H61)</f>
        <v/>
      </c>
      <c r="BJ176" s="707"/>
      <c r="BK176" s="707"/>
      <c r="BL176" s="707"/>
      <c r="BM176" s="707"/>
      <c r="BN176" s="707"/>
      <c r="BO176" s="707"/>
      <c r="BP176" s="707"/>
      <c r="BQ176" s="707"/>
      <c r="BR176" s="707"/>
      <c r="BS176" s="707"/>
      <c r="BT176" s="707"/>
      <c r="BU176" s="707"/>
      <c r="BV176" s="707"/>
      <c r="BW176" s="707"/>
      <c r="BX176" s="707"/>
      <c r="BY176" s="707"/>
      <c r="BZ176" s="707"/>
      <c r="CA176" s="811"/>
      <c r="CB176" s="811"/>
      <c r="CC176" s="811"/>
      <c r="CD176" s="811"/>
      <c r="CE176" s="811"/>
      <c r="CF176" s="811"/>
      <c r="CG176" s="811"/>
      <c r="CH176" s="811"/>
      <c r="CI176" s="811"/>
      <c r="CJ176" s="811"/>
      <c r="CK176" s="811"/>
      <c r="CL176" s="811"/>
      <c r="CM176" s="811"/>
      <c r="CN176" s="811"/>
      <c r="CO176" s="811"/>
      <c r="CP176" s="811"/>
      <c r="CQ176" s="811"/>
      <c r="CR176" s="812"/>
      <c r="CS176">
        <f t="shared" si="5"/>
        <v>0</v>
      </c>
    </row>
    <row r="177" spans="5:101" ht="32.1" customHeight="1">
      <c r="E177" s="709"/>
      <c r="F177" s="693"/>
      <c r="G177" s="694"/>
      <c r="H177" s="692"/>
      <c r="I177" s="693"/>
      <c r="J177" s="694"/>
      <c r="K177" s="701" t="s">
        <v>88</v>
      </c>
      <c r="L177" s="702"/>
      <c r="M177" s="702"/>
      <c r="N177" s="702"/>
      <c r="O177" s="702"/>
      <c r="P177" s="702"/>
      <c r="Q177" s="702"/>
      <c r="R177" s="702"/>
      <c r="S177" s="702"/>
      <c r="T177" s="702"/>
      <c r="U177" s="702"/>
      <c r="V177" s="702"/>
      <c r="W177" s="702"/>
      <c r="X177" s="703"/>
      <c r="Y177" s="194" t="s">
        <v>451</v>
      </c>
      <c r="Z177" s="195"/>
      <c r="AA177" s="195"/>
      <c r="AB177" s="195"/>
      <c r="AC177" s="195"/>
      <c r="AD177" s="195" t="str">
        <f>IF(AE177="","","(")</f>
        <v/>
      </c>
      <c r="AE177" s="830" t="str">
        <f>BO177</f>
        <v/>
      </c>
      <c r="AF177" s="830"/>
      <c r="AG177" s="830"/>
      <c r="AH177" s="830"/>
      <c r="AI177" s="830"/>
      <c r="AJ177" s="830"/>
      <c r="AK177" s="830"/>
      <c r="AL177" s="830"/>
      <c r="AM177" s="830"/>
      <c r="AN177" s="830"/>
      <c r="AO177" s="830"/>
      <c r="AP177" s="196" t="str">
        <f>IF(AE177="","",")")</f>
        <v/>
      </c>
      <c r="AQ177" s="814"/>
      <c r="AR177" s="814"/>
      <c r="AS177" s="814"/>
      <c r="AT177" s="814"/>
      <c r="AU177" s="814"/>
      <c r="AV177" s="814"/>
      <c r="AW177" s="814"/>
      <c r="AX177" s="814"/>
      <c r="AY177" s="814"/>
      <c r="AZ177" s="814"/>
      <c r="BA177" s="814"/>
      <c r="BB177" s="814"/>
      <c r="BC177" s="814"/>
      <c r="BD177" s="814"/>
      <c r="BE177" s="814"/>
      <c r="BF177" s="814"/>
      <c r="BG177" s="814"/>
      <c r="BH177" s="814"/>
      <c r="BI177" s="194" t="s">
        <v>451</v>
      </c>
      <c r="BJ177" s="195"/>
      <c r="BK177" s="195"/>
      <c r="BL177" s="195"/>
      <c r="BM177" s="195"/>
      <c r="BN177" s="195" t="str">
        <f>IF(BO177="","","(")</f>
        <v/>
      </c>
      <c r="BO177" s="830" t="str">
        <f>IF(作業３!H62=0,"",作業３!H62)</f>
        <v/>
      </c>
      <c r="BP177" s="830"/>
      <c r="BQ177" s="830"/>
      <c r="BR177" s="830"/>
      <c r="BS177" s="830"/>
      <c r="BT177" s="830"/>
      <c r="BU177" s="830"/>
      <c r="BV177" s="830"/>
      <c r="BW177" s="830"/>
      <c r="BX177" s="830"/>
      <c r="BY177" s="830"/>
      <c r="BZ177" s="196" t="str">
        <f>IF(BO177="","",")")</f>
        <v/>
      </c>
      <c r="CA177" s="815"/>
      <c r="CB177" s="815"/>
      <c r="CC177" s="815"/>
      <c r="CD177" s="815"/>
      <c r="CE177" s="815"/>
      <c r="CF177" s="815"/>
      <c r="CG177" s="815"/>
      <c r="CH177" s="815"/>
      <c r="CI177" s="815"/>
      <c r="CJ177" s="815"/>
      <c r="CK177" s="815"/>
      <c r="CL177" s="815"/>
      <c r="CM177" s="815"/>
      <c r="CN177" s="815"/>
      <c r="CO177" s="815"/>
      <c r="CP177" s="815"/>
      <c r="CQ177" s="815"/>
      <c r="CR177" s="816"/>
      <c r="CS177" t="str">
        <f t="shared" si="5"/>
        <v xml:space="preserve"> </v>
      </c>
    </row>
    <row r="178" spans="5:101" ht="32.1" customHeight="1">
      <c r="E178" s="709"/>
      <c r="F178" s="693"/>
      <c r="G178" s="694"/>
      <c r="H178" s="695"/>
      <c r="I178" s="696"/>
      <c r="J178" s="697"/>
      <c r="K178" s="704" t="s">
        <v>91</v>
      </c>
      <c r="L178" s="705"/>
      <c r="M178" s="705"/>
      <c r="N178" s="705"/>
      <c r="O178" s="705"/>
      <c r="P178" s="705"/>
      <c r="Q178" s="705"/>
      <c r="R178" s="705"/>
      <c r="S178" s="705"/>
      <c r="T178" s="705"/>
      <c r="U178" s="705"/>
      <c r="V178" s="705"/>
      <c r="W178" s="705"/>
      <c r="X178" s="706"/>
      <c r="Y178" s="825" t="str">
        <f t="shared" ref="Y178:Y184" si="6">BI178</f>
        <v/>
      </c>
      <c r="Z178" s="825"/>
      <c r="AA178" s="825"/>
      <c r="AB178" s="825"/>
      <c r="AC178" s="825"/>
      <c r="AD178" s="825"/>
      <c r="AE178" s="825"/>
      <c r="AF178" s="825"/>
      <c r="AG178" s="825"/>
      <c r="AH178" s="825"/>
      <c r="AI178" s="825"/>
      <c r="AJ178" s="825"/>
      <c r="AK178" s="825"/>
      <c r="AL178" s="825"/>
      <c r="AM178" s="825"/>
      <c r="AN178" s="825"/>
      <c r="AO178" s="825"/>
      <c r="AP178" s="825"/>
      <c r="AQ178" s="837"/>
      <c r="AR178" s="837"/>
      <c r="AS178" s="837"/>
      <c r="AT178" s="837"/>
      <c r="AU178" s="837"/>
      <c r="AV178" s="837"/>
      <c r="AW178" s="837"/>
      <c r="AX178" s="837"/>
      <c r="AY178" s="837"/>
      <c r="AZ178" s="837"/>
      <c r="BA178" s="837"/>
      <c r="BB178" s="837"/>
      <c r="BC178" s="837"/>
      <c r="BD178" s="837"/>
      <c r="BE178" s="837"/>
      <c r="BF178" s="837"/>
      <c r="BG178" s="837"/>
      <c r="BH178" s="837"/>
      <c r="BI178" s="825" t="str">
        <f>IF(作業３!H63=0,"",作業３!H63)</f>
        <v/>
      </c>
      <c r="BJ178" s="825"/>
      <c r="BK178" s="825"/>
      <c r="BL178" s="825"/>
      <c r="BM178" s="825"/>
      <c r="BN178" s="825"/>
      <c r="BO178" s="825"/>
      <c r="BP178" s="825"/>
      <c r="BQ178" s="825"/>
      <c r="BR178" s="825"/>
      <c r="BS178" s="825"/>
      <c r="BT178" s="825"/>
      <c r="BU178" s="825"/>
      <c r="BV178" s="825"/>
      <c r="BW178" s="825"/>
      <c r="BX178" s="825"/>
      <c r="BY178" s="825"/>
      <c r="BZ178" s="825"/>
      <c r="CA178" s="838"/>
      <c r="CB178" s="838"/>
      <c r="CC178" s="838"/>
      <c r="CD178" s="838"/>
      <c r="CE178" s="838"/>
      <c r="CF178" s="838"/>
      <c r="CG178" s="838"/>
      <c r="CH178" s="838"/>
      <c r="CI178" s="838"/>
      <c r="CJ178" s="838"/>
      <c r="CK178" s="838"/>
      <c r="CL178" s="838"/>
      <c r="CM178" s="838"/>
      <c r="CN178" s="838"/>
      <c r="CO178" s="838"/>
      <c r="CP178" s="838"/>
      <c r="CQ178" s="838"/>
      <c r="CR178" s="839"/>
      <c r="CS178">
        <f t="shared" si="5"/>
        <v>0</v>
      </c>
    </row>
    <row r="179" spans="5:101" ht="32.1" customHeight="1">
      <c r="E179" s="709"/>
      <c r="F179" s="693"/>
      <c r="G179" s="694"/>
      <c r="H179" s="831" t="s">
        <v>138</v>
      </c>
      <c r="I179" s="832"/>
      <c r="J179" s="832"/>
      <c r="K179" s="832"/>
      <c r="L179" s="832"/>
      <c r="M179" s="832"/>
      <c r="N179" s="832"/>
      <c r="O179" s="832"/>
      <c r="P179" s="832"/>
      <c r="Q179" s="832"/>
      <c r="R179" s="832"/>
      <c r="S179" s="832"/>
      <c r="T179" s="832"/>
      <c r="U179" s="832"/>
      <c r="V179" s="832"/>
      <c r="W179" s="832"/>
      <c r="X179" s="833"/>
      <c r="Y179" s="713" t="str">
        <f t="shared" si="6"/>
        <v/>
      </c>
      <c r="Z179" s="713"/>
      <c r="AA179" s="713"/>
      <c r="AB179" s="713"/>
      <c r="AC179" s="713"/>
      <c r="AD179" s="713"/>
      <c r="AE179" s="713"/>
      <c r="AF179" s="713"/>
      <c r="AG179" s="713"/>
      <c r="AH179" s="713"/>
      <c r="AI179" s="713"/>
      <c r="AJ179" s="713"/>
      <c r="AK179" s="713"/>
      <c r="AL179" s="713"/>
      <c r="AM179" s="713"/>
      <c r="AN179" s="713"/>
      <c r="AO179" s="713"/>
      <c r="AP179" s="713"/>
      <c r="AQ179" s="798"/>
      <c r="AR179" s="798"/>
      <c r="AS179" s="798"/>
      <c r="AT179" s="798"/>
      <c r="AU179" s="798"/>
      <c r="AV179" s="798"/>
      <c r="AW179" s="798"/>
      <c r="AX179" s="798"/>
      <c r="AY179" s="798"/>
      <c r="AZ179" s="798"/>
      <c r="BA179" s="798"/>
      <c r="BB179" s="798"/>
      <c r="BC179" s="798"/>
      <c r="BD179" s="798"/>
      <c r="BE179" s="798"/>
      <c r="BF179" s="798"/>
      <c r="BG179" s="798"/>
      <c r="BH179" s="798"/>
      <c r="BI179" s="713" t="str">
        <f>IF(作業３!H64=0,"",作業３!H64)</f>
        <v/>
      </c>
      <c r="BJ179" s="713"/>
      <c r="BK179" s="713"/>
      <c r="BL179" s="713"/>
      <c r="BM179" s="713"/>
      <c r="BN179" s="713"/>
      <c r="BO179" s="713"/>
      <c r="BP179" s="713"/>
      <c r="BQ179" s="713"/>
      <c r="BR179" s="713"/>
      <c r="BS179" s="713"/>
      <c r="BT179" s="713"/>
      <c r="BU179" s="713"/>
      <c r="BV179" s="713"/>
      <c r="BW179" s="713"/>
      <c r="BX179" s="713"/>
      <c r="BY179" s="713"/>
      <c r="BZ179" s="713"/>
      <c r="CA179" s="823"/>
      <c r="CB179" s="823"/>
      <c r="CC179" s="823"/>
      <c r="CD179" s="823"/>
      <c r="CE179" s="823"/>
      <c r="CF179" s="823"/>
      <c r="CG179" s="823"/>
      <c r="CH179" s="823"/>
      <c r="CI179" s="823"/>
      <c r="CJ179" s="823"/>
      <c r="CK179" s="823"/>
      <c r="CL179" s="823"/>
      <c r="CM179" s="823"/>
      <c r="CN179" s="823"/>
      <c r="CO179" s="823"/>
      <c r="CP179" s="823"/>
      <c r="CQ179" s="823"/>
      <c r="CR179" s="824"/>
      <c r="CS179">
        <f t="shared" si="5"/>
        <v>0</v>
      </c>
    </row>
    <row r="180" spans="5:101" ht="32.1" customHeight="1">
      <c r="E180" s="709"/>
      <c r="F180" s="693"/>
      <c r="G180" s="694"/>
      <c r="H180" s="831" t="s">
        <v>139</v>
      </c>
      <c r="I180" s="832"/>
      <c r="J180" s="832"/>
      <c r="K180" s="832"/>
      <c r="L180" s="832"/>
      <c r="M180" s="832"/>
      <c r="N180" s="832"/>
      <c r="O180" s="832"/>
      <c r="P180" s="832"/>
      <c r="Q180" s="832"/>
      <c r="R180" s="832"/>
      <c r="S180" s="832"/>
      <c r="T180" s="832"/>
      <c r="U180" s="832"/>
      <c r="V180" s="832"/>
      <c r="W180" s="832"/>
      <c r="X180" s="833"/>
      <c r="Y180" s="713" t="str">
        <f t="shared" si="6"/>
        <v/>
      </c>
      <c r="Z180" s="713"/>
      <c r="AA180" s="713"/>
      <c r="AB180" s="713"/>
      <c r="AC180" s="713"/>
      <c r="AD180" s="713"/>
      <c r="AE180" s="713"/>
      <c r="AF180" s="713"/>
      <c r="AG180" s="713"/>
      <c r="AH180" s="713"/>
      <c r="AI180" s="713"/>
      <c r="AJ180" s="713"/>
      <c r="AK180" s="713"/>
      <c r="AL180" s="713"/>
      <c r="AM180" s="713"/>
      <c r="AN180" s="713"/>
      <c r="AO180" s="713"/>
      <c r="AP180" s="713"/>
      <c r="AQ180" s="798"/>
      <c r="AR180" s="798"/>
      <c r="AS180" s="798"/>
      <c r="AT180" s="798"/>
      <c r="AU180" s="798"/>
      <c r="AV180" s="798"/>
      <c r="AW180" s="798"/>
      <c r="AX180" s="798"/>
      <c r="AY180" s="798"/>
      <c r="AZ180" s="798"/>
      <c r="BA180" s="798"/>
      <c r="BB180" s="798"/>
      <c r="BC180" s="798"/>
      <c r="BD180" s="798"/>
      <c r="BE180" s="798"/>
      <c r="BF180" s="798"/>
      <c r="BG180" s="798"/>
      <c r="BH180" s="798"/>
      <c r="BI180" s="713" t="str">
        <f>IF(作業３!H65=0,"",作業３!H65)</f>
        <v/>
      </c>
      <c r="BJ180" s="713"/>
      <c r="BK180" s="713"/>
      <c r="BL180" s="713"/>
      <c r="BM180" s="713"/>
      <c r="BN180" s="713"/>
      <c r="BO180" s="713"/>
      <c r="BP180" s="713"/>
      <c r="BQ180" s="713"/>
      <c r="BR180" s="713"/>
      <c r="BS180" s="713"/>
      <c r="BT180" s="713"/>
      <c r="BU180" s="713"/>
      <c r="BV180" s="713"/>
      <c r="BW180" s="713"/>
      <c r="BX180" s="713"/>
      <c r="BY180" s="713"/>
      <c r="BZ180" s="713"/>
      <c r="CA180" s="823"/>
      <c r="CB180" s="823"/>
      <c r="CC180" s="823"/>
      <c r="CD180" s="823"/>
      <c r="CE180" s="823"/>
      <c r="CF180" s="823"/>
      <c r="CG180" s="823"/>
      <c r="CH180" s="823"/>
      <c r="CI180" s="823"/>
      <c r="CJ180" s="823"/>
      <c r="CK180" s="823"/>
      <c r="CL180" s="823"/>
      <c r="CM180" s="823"/>
      <c r="CN180" s="823"/>
      <c r="CO180" s="823"/>
      <c r="CP180" s="823"/>
      <c r="CQ180" s="823"/>
      <c r="CR180" s="824"/>
      <c r="CS180">
        <f t="shared" si="5"/>
        <v>0</v>
      </c>
    </row>
    <row r="181" spans="5:101" ht="32.1" customHeight="1" thickBot="1">
      <c r="E181" s="710"/>
      <c r="F181" s="711"/>
      <c r="G181" s="712"/>
      <c r="H181" s="834" t="s">
        <v>140</v>
      </c>
      <c r="I181" s="835"/>
      <c r="J181" s="835"/>
      <c r="K181" s="835"/>
      <c r="L181" s="835"/>
      <c r="M181" s="835"/>
      <c r="N181" s="835"/>
      <c r="O181" s="835"/>
      <c r="P181" s="835"/>
      <c r="Q181" s="835"/>
      <c r="R181" s="835"/>
      <c r="S181" s="835"/>
      <c r="T181" s="835"/>
      <c r="U181" s="835"/>
      <c r="V181" s="835"/>
      <c r="W181" s="835"/>
      <c r="X181" s="836"/>
      <c r="Y181" s="827" t="str">
        <f t="shared" si="6"/>
        <v/>
      </c>
      <c r="Z181" s="827"/>
      <c r="AA181" s="827"/>
      <c r="AB181" s="827"/>
      <c r="AC181" s="827"/>
      <c r="AD181" s="827"/>
      <c r="AE181" s="827"/>
      <c r="AF181" s="827"/>
      <c r="AG181" s="827"/>
      <c r="AH181" s="827"/>
      <c r="AI181" s="827"/>
      <c r="AJ181" s="827"/>
      <c r="AK181" s="827"/>
      <c r="AL181" s="827"/>
      <c r="AM181" s="827"/>
      <c r="AN181" s="827"/>
      <c r="AO181" s="827"/>
      <c r="AP181" s="827"/>
      <c r="AQ181" s="826"/>
      <c r="AR181" s="826"/>
      <c r="AS181" s="826"/>
      <c r="AT181" s="826"/>
      <c r="AU181" s="826"/>
      <c r="AV181" s="826"/>
      <c r="AW181" s="826"/>
      <c r="AX181" s="826"/>
      <c r="AY181" s="826"/>
      <c r="AZ181" s="826"/>
      <c r="BA181" s="826"/>
      <c r="BB181" s="826"/>
      <c r="BC181" s="826"/>
      <c r="BD181" s="826"/>
      <c r="BE181" s="826"/>
      <c r="BF181" s="826"/>
      <c r="BG181" s="826"/>
      <c r="BH181" s="826"/>
      <c r="BI181" s="827" t="str">
        <f>IF(作業３!H66=0,"",作業３!H66)</f>
        <v/>
      </c>
      <c r="BJ181" s="827"/>
      <c r="BK181" s="827"/>
      <c r="BL181" s="827"/>
      <c r="BM181" s="827"/>
      <c r="BN181" s="827"/>
      <c r="BO181" s="827"/>
      <c r="BP181" s="827"/>
      <c r="BQ181" s="827"/>
      <c r="BR181" s="827"/>
      <c r="BS181" s="827"/>
      <c r="BT181" s="827"/>
      <c r="BU181" s="827"/>
      <c r="BV181" s="827"/>
      <c r="BW181" s="827"/>
      <c r="BX181" s="827"/>
      <c r="BY181" s="827"/>
      <c r="BZ181" s="827"/>
      <c r="CA181" s="828"/>
      <c r="CB181" s="828"/>
      <c r="CC181" s="828"/>
      <c r="CD181" s="828"/>
      <c r="CE181" s="828"/>
      <c r="CF181" s="828"/>
      <c r="CG181" s="828"/>
      <c r="CH181" s="828"/>
      <c r="CI181" s="828"/>
      <c r="CJ181" s="828"/>
      <c r="CK181" s="828"/>
      <c r="CL181" s="828"/>
      <c r="CM181" s="828"/>
      <c r="CN181" s="828"/>
      <c r="CO181" s="828"/>
      <c r="CP181" s="828"/>
      <c r="CQ181" s="828"/>
      <c r="CR181" s="829"/>
    </row>
    <row r="182" spans="5:101" ht="35.1" customHeight="1" thickBot="1">
      <c r="E182" s="686" t="s">
        <v>92</v>
      </c>
      <c r="F182" s="687"/>
      <c r="G182" s="687"/>
      <c r="H182" s="687"/>
      <c r="I182" s="687"/>
      <c r="J182" s="687"/>
      <c r="K182" s="687"/>
      <c r="L182" s="687"/>
      <c r="M182" s="687"/>
      <c r="N182" s="687"/>
      <c r="O182" s="687"/>
      <c r="P182" s="687"/>
      <c r="Q182" s="687"/>
      <c r="R182" s="687"/>
      <c r="S182" s="687"/>
      <c r="T182" s="687"/>
      <c r="U182" s="687"/>
      <c r="V182" s="687"/>
      <c r="W182" s="687"/>
      <c r="X182" s="688"/>
      <c r="Y182" s="796" t="str">
        <f t="shared" si="6"/>
        <v/>
      </c>
      <c r="Z182" s="796"/>
      <c r="AA182" s="796"/>
      <c r="AB182" s="796"/>
      <c r="AC182" s="796"/>
      <c r="AD182" s="796"/>
      <c r="AE182" s="796"/>
      <c r="AF182" s="796"/>
      <c r="AG182" s="796"/>
      <c r="AH182" s="796"/>
      <c r="AI182" s="796"/>
      <c r="AJ182" s="796"/>
      <c r="AK182" s="796"/>
      <c r="AL182" s="796"/>
      <c r="AM182" s="796"/>
      <c r="AN182" s="796"/>
      <c r="AO182" s="796"/>
      <c r="AP182" s="796"/>
      <c r="AQ182" s="801"/>
      <c r="AR182" s="801"/>
      <c r="AS182" s="801"/>
      <c r="AT182" s="801"/>
      <c r="AU182" s="801"/>
      <c r="AV182" s="801"/>
      <c r="AW182" s="801"/>
      <c r="AX182" s="801"/>
      <c r="AY182" s="801"/>
      <c r="AZ182" s="801"/>
      <c r="BA182" s="801"/>
      <c r="BB182" s="801"/>
      <c r="BC182" s="801"/>
      <c r="BD182" s="801"/>
      <c r="BE182" s="801"/>
      <c r="BF182" s="801"/>
      <c r="BG182" s="801"/>
      <c r="BH182" s="801"/>
      <c r="BI182" s="796" t="str">
        <f>IF(作業３!H67=0,"",作業３!H67)</f>
        <v/>
      </c>
      <c r="BJ182" s="796"/>
      <c r="BK182" s="796"/>
      <c r="BL182" s="796"/>
      <c r="BM182" s="796"/>
      <c r="BN182" s="796"/>
      <c r="BO182" s="796"/>
      <c r="BP182" s="796"/>
      <c r="BQ182" s="796"/>
      <c r="BR182" s="796"/>
      <c r="BS182" s="796"/>
      <c r="BT182" s="796"/>
      <c r="BU182" s="796"/>
      <c r="BV182" s="796"/>
      <c r="BW182" s="796"/>
      <c r="BX182" s="796"/>
      <c r="BY182" s="796"/>
      <c r="BZ182" s="796"/>
      <c r="CA182" s="785"/>
      <c r="CB182" s="785"/>
      <c r="CC182" s="785"/>
      <c r="CD182" s="785"/>
      <c r="CE182" s="785"/>
      <c r="CF182" s="785"/>
      <c r="CG182" s="785"/>
      <c r="CH182" s="785"/>
      <c r="CI182" s="785"/>
      <c r="CJ182" s="785"/>
      <c r="CK182" s="785"/>
      <c r="CL182" s="785"/>
      <c r="CM182" s="785"/>
      <c r="CN182" s="785"/>
      <c r="CO182" s="785"/>
      <c r="CP182" s="785"/>
      <c r="CQ182" s="785"/>
      <c r="CR182" s="786"/>
      <c r="CS182">
        <f>IF(BI182="",0,BI182)</f>
        <v>0</v>
      </c>
    </row>
    <row r="183" spans="5:101" ht="35.1" customHeight="1" thickBot="1">
      <c r="E183" s="686" t="s">
        <v>93</v>
      </c>
      <c r="F183" s="687"/>
      <c r="G183" s="687"/>
      <c r="H183" s="687"/>
      <c r="I183" s="687"/>
      <c r="J183" s="687"/>
      <c r="K183" s="687"/>
      <c r="L183" s="687"/>
      <c r="M183" s="687"/>
      <c r="N183" s="687"/>
      <c r="O183" s="687"/>
      <c r="P183" s="687"/>
      <c r="Q183" s="687"/>
      <c r="R183" s="687"/>
      <c r="S183" s="687"/>
      <c r="T183" s="687"/>
      <c r="U183" s="687"/>
      <c r="V183" s="687"/>
      <c r="W183" s="687"/>
      <c r="X183" s="688"/>
      <c r="Y183" s="796" t="str">
        <f t="shared" si="6"/>
        <v/>
      </c>
      <c r="Z183" s="796"/>
      <c r="AA183" s="796"/>
      <c r="AB183" s="796"/>
      <c r="AC183" s="796"/>
      <c r="AD183" s="796"/>
      <c r="AE183" s="796"/>
      <c r="AF183" s="796"/>
      <c r="AG183" s="796"/>
      <c r="AH183" s="796"/>
      <c r="AI183" s="796"/>
      <c r="AJ183" s="796"/>
      <c r="AK183" s="796"/>
      <c r="AL183" s="796"/>
      <c r="AM183" s="796"/>
      <c r="AN183" s="796"/>
      <c r="AO183" s="796"/>
      <c r="AP183" s="796"/>
      <c r="AQ183" s="801"/>
      <c r="AR183" s="801"/>
      <c r="AS183" s="801"/>
      <c r="AT183" s="801"/>
      <c r="AU183" s="801"/>
      <c r="AV183" s="801"/>
      <c r="AW183" s="801"/>
      <c r="AX183" s="801"/>
      <c r="AY183" s="801"/>
      <c r="AZ183" s="801"/>
      <c r="BA183" s="801"/>
      <c r="BB183" s="801"/>
      <c r="BC183" s="801"/>
      <c r="BD183" s="801"/>
      <c r="BE183" s="801"/>
      <c r="BF183" s="801"/>
      <c r="BG183" s="801"/>
      <c r="BH183" s="801"/>
      <c r="BI183" s="796" t="str">
        <f>IF(作業３!H68=0,"",作業３!H68)</f>
        <v/>
      </c>
      <c r="BJ183" s="796"/>
      <c r="BK183" s="796"/>
      <c r="BL183" s="796"/>
      <c r="BM183" s="796"/>
      <c r="BN183" s="796"/>
      <c r="BO183" s="796"/>
      <c r="BP183" s="796"/>
      <c r="BQ183" s="796"/>
      <c r="BR183" s="796"/>
      <c r="BS183" s="796"/>
      <c r="BT183" s="796"/>
      <c r="BU183" s="796"/>
      <c r="BV183" s="796"/>
      <c r="BW183" s="796"/>
      <c r="BX183" s="796"/>
      <c r="BY183" s="796"/>
      <c r="BZ183" s="796"/>
      <c r="CA183" s="785"/>
      <c r="CB183" s="785"/>
      <c r="CC183" s="785"/>
      <c r="CD183" s="785"/>
      <c r="CE183" s="785"/>
      <c r="CF183" s="785"/>
      <c r="CG183" s="785"/>
      <c r="CH183" s="785"/>
      <c r="CI183" s="785"/>
      <c r="CJ183" s="785"/>
      <c r="CK183" s="785"/>
      <c r="CL183" s="785"/>
      <c r="CM183" s="785"/>
      <c r="CN183" s="785"/>
      <c r="CO183" s="785"/>
      <c r="CP183" s="785"/>
      <c r="CQ183" s="785"/>
      <c r="CR183" s="786"/>
      <c r="CS183">
        <f>IF(BI183="",0,BI183)</f>
        <v>0</v>
      </c>
    </row>
    <row r="184" spans="5:101" ht="35.1" customHeight="1" thickBot="1">
      <c r="E184" s="686" t="s">
        <v>94</v>
      </c>
      <c r="F184" s="687"/>
      <c r="G184" s="687"/>
      <c r="H184" s="687"/>
      <c r="I184" s="687"/>
      <c r="J184" s="687"/>
      <c r="K184" s="687"/>
      <c r="L184" s="687"/>
      <c r="M184" s="687"/>
      <c r="N184" s="687"/>
      <c r="O184" s="687"/>
      <c r="P184" s="687"/>
      <c r="Q184" s="687"/>
      <c r="R184" s="687"/>
      <c r="S184" s="687"/>
      <c r="T184" s="687"/>
      <c r="U184" s="687"/>
      <c r="V184" s="687"/>
      <c r="W184" s="687"/>
      <c r="X184" s="688"/>
      <c r="Y184" s="796" t="str">
        <f t="shared" si="6"/>
        <v/>
      </c>
      <c r="Z184" s="796"/>
      <c r="AA184" s="796"/>
      <c r="AB184" s="796"/>
      <c r="AC184" s="796"/>
      <c r="AD184" s="796"/>
      <c r="AE184" s="796"/>
      <c r="AF184" s="796"/>
      <c r="AG184" s="796"/>
      <c r="AH184" s="796"/>
      <c r="AI184" s="796"/>
      <c r="AJ184" s="796"/>
      <c r="AK184" s="796"/>
      <c r="AL184" s="796"/>
      <c r="AM184" s="796"/>
      <c r="AN184" s="796"/>
      <c r="AO184" s="796"/>
      <c r="AP184" s="796"/>
      <c r="AQ184" s="801"/>
      <c r="AR184" s="801"/>
      <c r="AS184" s="801"/>
      <c r="AT184" s="801"/>
      <c r="AU184" s="801"/>
      <c r="AV184" s="801"/>
      <c r="AW184" s="801"/>
      <c r="AX184" s="801"/>
      <c r="AY184" s="801"/>
      <c r="AZ184" s="801"/>
      <c r="BA184" s="801"/>
      <c r="BB184" s="801"/>
      <c r="BC184" s="801"/>
      <c r="BD184" s="801"/>
      <c r="BE184" s="801"/>
      <c r="BF184" s="801"/>
      <c r="BG184" s="801"/>
      <c r="BH184" s="801"/>
      <c r="BI184" s="796" t="str">
        <f>IF(作業３!H69=0,"",作業３!H69)</f>
        <v/>
      </c>
      <c r="BJ184" s="796"/>
      <c r="BK184" s="796"/>
      <c r="BL184" s="796"/>
      <c r="BM184" s="796"/>
      <c r="BN184" s="796"/>
      <c r="BO184" s="796"/>
      <c r="BP184" s="796"/>
      <c r="BQ184" s="796"/>
      <c r="BR184" s="796"/>
      <c r="BS184" s="796"/>
      <c r="BT184" s="796"/>
      <c r="BU184" s="796"/>
      <c r="BV184" s="796"/>
      <c r="BW184" s="796"/>
      <c r="BX184" s="796"/>
      <c r="BY184" s="796"/>
      <c r="BZ184" s="796"/>
      <c r="CA184" s="785"/>
      <c r="CB184" s="785"/>
      <c r="CC184" s="785"/>
      <c r="CD184" s="785"/>
      <c r="CE184" s="785"/>
      <c r="CF184" s="785"/>
      <c r="CG184" s="785"/>
      <c r="CH184" s="785"/>
      <c r="CI184" s="785"/>
      <c r="CJ184" s="785"/>
      <c r="CK184" s="785"/>
      <c r="CL184" s="785"/>
      <c r="CM184" s="785"/>
      <c r="CN184" s="785"/>
      <c r="CO184" s="785"/>
      <c r="CP184" s="785"/>
      <c r="CQ184" s="785"/>
      <c r="CR184" s="786"/>
      <c r="CS184">
        <f>IF(BI184="",0,BI184)</f>
        <v>0</v>
      </c>
    </row>
    <row r="185" spans="5:101" ht="39.950000000000003" customHeight="1">
      <c r="E185" s="677" t="s">
        <v>95</v>
      </c>
      <c r="F185" s="678"/>
      <c r="G185" s="678"/>
      <c r="H185" s="678"/>
      <c r="I185" s="678"/>
      <c r="J185" s="678"/>
      <c r="K185" s="678"/>
      <c r="L185" s="678"/>
      <c r="M185" s="678"/>
      <c r="N185" s="678"/>
      <c r="O185" s="678"/>
      <c r="P185" s="678"/>
      <c r="Q185" s="678"/>
      <c r="R185" s="678"/>
      <c r="S185" s="678"/>
      <c r="T185" s="678"/>
      <c r="U185" s="678"/>
      <c r="V185" s="678"/>
      <c r="W185" s="678"/>
      <c r="X185" s="679"/>
      <c r="Y185" s="800" t="str">
        <f>IF(CT185=TRUE,"",SUM(Y186:Y189))</f>
        <v/>
      </c>
      <c r="Z185" s="800"/>
      <c r="AA185" s="800"/>
      <c r="AB185" s="800"/>
      <c r="AC185" s="800"/>
      <c r="AD185" s="800"/>
      <c r="AE185" s="800"/>
      <c r="AF185" s="800"/>
      <c r="AG185" s="800"/>
      <c r="AH185" s="800"/>
      <c r="AI185" s="800"/>
      <c r="AJ185" s="800"/>
      <c r="AK185" s="800"/>
      <c r="AL185" s="800"/>
      <c r="AM185" s="800"/>
      <c r="AN185" s="800"/>
      <c r="AO185" s="800"/>
      <c r="AP185" s="800"/>
      <c r="AQ185" s="799" t="str">
        <f>IF(CU185=TRUE,"",SUM(AQ186:AQ189))</f>
        <v/>
      </c>
      <c r="AR185" s="799"/>
      <c r="AS185" s="799"/>
      <c r="AT185" s="799"/>
      <c r="AU185" s="799"/>
      <c r="AV185" s="799"/>
      <c r="AW185" s="799"/>
      <c r="AX185" s="799"/>
      <c r="AY185" s="799"/>
      <c r="AZ185" s="799"/>
      <c r="BA185" s="799"/>
      <c r="BB185" s="799"/>
      <c r="BC185" s="799"/>
      <c r="BD185" s="799"/>
      <c r="BE185" s="799"/>
      <c r="BF185" s="799"/>
      <c r="BG185" s="799"/>
      <c r="BH185" s="799"/>
      <c r="BI185" s="800" t="str">
        <f>IF(CV185=TRUE,"",SUM(BI186:BI189))</f>
        <v/>
      </c>
      <c r="BJ185" s="800"/>
      <c r="BK185" s="800"/>
      <c r="BL185" s="800"/>
      <c r="BM185" s="800"/>
      <c r="BN185" s="800"/>
      <c r="BO185" s="800"/>
      <c r="BP185" s="800"/>
      <c r="BQ185" s="800"/>
      <c r="BR185" s="800"/>
      <c r="BS185" s="800"/>
      <c r="BT185" s="800"/>
      <c r="BU185" s="800"/>
      <c r="BV185" s="800"/>
      <c r="BW185" s="800"/>
      <c r="BX185" s="800"/>
      <c r="BY185" s="800"/>
      <c r="BZ185" s="800"/>
      <c r="CA185" s="819" t="str">
        <f>IF(CW185=TRUE,"",SUM(CA186:CA189))</f>
        <v/>
      </c>
      <c r="CB185" s="819"/>
      <c r="CC185" s="819"/>
      <c r="CD185" s="819"/>
      <c r="CE185" s="819"/>
      <c r="CF185" s="819"/>
      <c r="CG185" s="819"/>
      <c r="CH185" s="819"/>
      <c r="CI185" s="819"/>
      <c r="CJ185" s="819"/>
      <c r="CK185" s="819"/>
      <c r="CL185" s="819"/>
      <c r="CM185" s="819"/>
      <c r="CN185" s="819"/>
      <c r="CO185" s="819"/>
      <c r="CP185" s="819"/>
      <c r="CQ185" s="819"/>
      <c r="CR185" s="820"/>
      <c r="CT185" t="b">
        <f>AND(Y186="",Y187="",Y188="",Y189="")</f>
        <v>1</v>
      </c>
      <c r="CU185" t="b">
        <f>AND(AQ186="",AQ187="",AQ188="",AQ189="")</f>
        <v>1</v>
      </c>
      <c r="CV185" t="b">
        <f>AND(BI186="",BI187="",BI188="",BI189="")</f>
        <v>1</v>
      </c>
      <c r="CW185" t="b">
        <f>AND(CA186="",CA187="",CA188="",CA189="")</f>
        <v>1</v>
      </c>
    </row>
    <row r="186" spans="5:101" ht="32.1" customHeight="1">
      <c r="E186" s="708" t="s">
        <v>133</v>
      </c>
      <c r="F186" s="690"/>
      <c r="G186" s="691"/>
      <c r="H186" s="698" t="s">
        <v>141</v>
      </c>
      <c r="I186" s="699"/>
      <c r="J186" s="699"/>
      <c r="K186" s="699"/>
      <c r="L186" s="699"/>
      <c r="M186" s="699"/>
      <c r="N186" s="699"/>
      <c r="O186" s="699"/>
      <c r="P186" s="699"/>
      <c r="Q186" s="699"/>
      <c r="R186" s="699"/>
      <c r="S186" s="699"/>
      <c r="T186" s="699"/>
      <c r="U186" s="699"/>
      <c r="V186" s="699"/>
      <c r="W186" s="699"/>
      <c r="X186" s="700"/>
      <c r="Y186" s="707" t="str">
        <f>BI186</f>
        <v/>
      </c>
      <c r="Z186" s="707"/>
      <c r="AA186" s="707"/>
      <c r="AB186" s="707"/>
      <c r="AC186" s="707"/>
      <c r="AD186" s="707"/>
      <c r="AE186" s="707"/>
      <c r="AF186" s="707"/>
      <c r="AG186" s="707"/>
      <c r="AH186" s="707"/>
      <c r="AI186" s="707"/>
      <c r="AJ186" s="707"/>
      <c r="AK186" s="707"/>
      <c r="AL186" s="707"/>
      <c r="AM186" s="707"/>
      <c r="AN186" s="707"/>
      <c r="AO186" s="707"/>
      <c r="AP186" s="707"/>
      <c r="AQ186" s="793"/>
      <c r="AR186" s="793"/>
      <c r="AS186" s="793"/>
      <c r="AT186" s="793"/>
      <c r="AU186" s="793"/>
      <c r="AV186" s="793"/>
      <c r="AW186" s="793"/>
      <c r="AX186" s="793"/>
      <c r="AY186" s="793"/>
      <c r="AZ186" s="793"/>
      <c r="BA186" s="793"/>
      <c r="BB186" s="793"/>
      <c r="BC186" s="793"/>
      <c r="BD186" s="793"/>
      <c r="BE186" s="793"/>
      <c r="BF186" s="793"/>
      <c r="BG186" s="793"/>
      <c r="BH186" s="793"/>
      <c r="BI186" s="707" t="str">
        <f>IF(作業３!H71=0,"",作業３!H71)</f>
        <v/>
      </c>
      <c r="BJ186" s="707"/>
      <c r="BK186" s="707"/>
      <c r="BL186" s="707"/>
      <c r="BM186" s="707"/>
      <c r="BN186" s="707"/>
      <c r="BO186" s="707"/>
      <c r="BP186" s="707"/>
      <c r="BQ186" s="707"/>
      <c r="BR186" s="707"/>
      <c r="BS186" s="707"/>
      <c r="BT186" s="707"/>
      <c r="BU186" s="707"/>
      <c r="BV186" s="707"/>
      <c r="BW186" s="707"/>
      <c r="BX186" s="707"/>
      <c r="BY186" s="707"/>
      <c r="BZ186" s="707"/>
      <c r="CA186" s="811"/>
      <c r="CB186" s="811"/>
      <c r="CC186" s="811"/>
      <c r="CD186" s="811"/>
      <c r="CE186" s="811"/>
      <c r="CF186" s="811"/>
      <c r="CG186" s="811"/>
      <c r="CH186" s="811"/>
      <c r="CI186" s="811"/>
      <c r="CJ186" s="811"/>
      <c r="CK186" s="811"/>
      <c r="CL186" s="811"/>
      <c r="CM186" s="811"/>
      <c r="CN186" s="811"/>
      <c r="CO186" s="811"/>
      <c r="CP186" s="811"/>
      <c r="CQ186" s="811"/>
      <c r="CR186" s="812"/>
      <c r="CS186">
        <f>IF(BI186="",0,BI186)</f>
        <v>0</v>
      </c>
    </row>
    <row r="187" spans="5:101" ht="32.1" customHeight="1">
      <c r="E187" s="709"/>
      <c r="F187" s="693"/>
      <c r="G187" s="694"/>
      <c r="H187" s="701" t="s">
        <v>142</v>
      </c>
      <c r="I187" s="702"/>
      <c r="J187" s="702"/>
      <c r="K187" s="702"/>
      <c r="L187" s="702"/>
      <c r="M187" s="702"/>
      <c r="N187" s="702"/>
      <c r="O187" s="702"/>
      <c r="P187" s="702"/>
      <c r="Q187" s="702"/>
      <c r="R187" s="702"/>
      <c r="S187" s="702"/>
      <c r="T187" s="702"/>
      <c r="U187" s="702"/>
      <c r="V187" s="702"/>
      <c r="W187" s="702"/>
      <c r="X187" s="703"/>
      <c r="Y187" s="813" t="str">
        <f>BI187</f>
        <v/>
      </c>
      <c r="Z187" s="813"/>
      <c r="AA187" s="813"/>
      <c r="AB187" s="813"/>
      <c r="AC187" s="813"/>
      <c r="AD187" s="813"/>
      <c r="AE187" s="813"/>
      <c r="AF187" s="813"/>
      <c r="AG187" s="813"/>
      <c r="AH187" s="813"/>
      <c r="AI187" s="813"/>
      <c r="AJ187" s="813"/>
      <c r="AK187" s="813"/>
      <c r="AL187" s="813"/>
      <c r="AM187" s="813"/>
      <c r="AN187" s="813"/>
      <c r="AO187" s="813"/>
      <c r="AP187" s="813"/>
      <c r="AQ187" s="814"/>
      <c r="AR187" s="814"/>
      <c r="AS187" s="814"/>
      <c r="AT187" s="814"/>
      <c r="AU187" s="814"/>
      <c r="AV187" s="814"/>
      <c r="AW187" s="814"/>
      <c r="AX187" s="814"/>
      <c r="AY187" s="814"/>
      <c r="AZ187" s="814"/>
      <c r="BA187" s="814"/>
      <c r="BB187" s="814"/>
      <c r="BC187" s="814"/>
      <c r="BD187" s="814"/>
      <c r="BE187" s="814"/>
      <c r="BF187" s="814"/>
      <c r="BG187" s="814"/>
      <c r="BH187" s="814"/>
      <c r="BI187" s="813" t="str">
        <f>IF(作業３!H72=0,"",作業３!H72)</f>
        <v/>
      </c>
      <c r="BJ187" s="813"/>
      <c r="BK187" s="813"/>
      <c r="BL187" s="813"/>
      <c r="BM187" s="813"/>
      <c r="BN187" s="813"/>
      <c r="BO187" s="813"/>
      <c r="BP187" s="813"/>
      <c r="BQ187" s="813"/>
      <c r="BR187" s="813"/>
      <c r="BS187" s="813"/>
      <c r="BT187" s="813"/>
      <c r="BU187" s="813"/>
      <c r="BV187" s="813"/>
      <c r="BW187" s="813"/>
      <c r="BX187" s="813"/>
      <c r="BY187" s="813"/>
      <c r="BZ187" s="813"/>
      <c r="CA187" s="815"/>
      <c r="CB187" s="815"/>
      <c r="CC187" s="815"/>
      <c r="CD187" s="815"/>
      <c r="CE187" s="815"/>
      <c r="CF187" s="815"/>
      <c r="CG187" s="815"/>
      <c r="CH187" s="815"/>
      <c r="CI187" s="815"/>
      <c r="CJ187" s="815"/>
      <c r="CK187" s="815"/>
      <c r="CL187" s="815"/>
      <c r="CM187" s="815"/>
      <c r="CN187" s="815"/>
      <c r="CO187" s="815"/>
      <c r="CP187" s="815"/>
      <c r="CQ187" s="815"/>
      <c r="CR187" s="816"/>
      <c r="CS187">
        <f>IF(BI187="",0,BI187)</f>
        <v>0</v>
      </c>
    </row>
    <row r="188" spans="5:101" ht="32.1" customHeight="1">
      <c r="E188" s="709"/>
      <c r="F188" s="693"/>
      <c r="G188" s="694"/>
      <c r="H188" s="701" t="s">
        <v>143</v>
      </c>
      <c r="I188" s="702"/>
      <c r="J188" s="702"/>
      <c r="K188" s="702"/>
      <c r="L188" s="702"/>
      <c r="M188" s="702"/>
      <c r="N188" s="702"/>
      <c r="O188" s="702"/>
      <c r="P188" s="702"/>
      <c r="Q188" s="702"/>
      <c r="R188" s="702"/>
      <c r="S188" s="702"/>
      <c r="T188" s="702"/>
      <c r="U188" s="702"/>
      <c r="V188" s="702"/>
      <c r="W188" s="702"/>
      <c r="X188" s="703"/>
      <c r="Y188" s="813" t="str">
        <f>BI188</f>
        <v/>
      </c>
      <c r="Z188" s="813"/>
      <c r="AA188" s="813"/>
      <c r="AB188" s="813"/>
      <c r="AC188" s="813"/>
      <c r="AD188" s="813"/>
      <c r="AE188" s="813"/>
      <c r="AF188" s="813"/>
      <c r="AG188" s="813"/>
      <c r="AH188" s="813"/>
      <c r="AI188" s="813"/>
      <c r="AJ188" s="813"/>
      <c r="AK188" s="813"/>
      <c r="AL188" s="813"/>
      <c r="AM188" s="813"/>
      <c r="AN188" s="813"/>
      <c r="AO188" s="813"/>
      <c r="AP188" s="813"/>
      <c r="AQ188" s="814"/>
      <c r="AR188" s="814"/>
      <c r="AS188" s="814"/>
      <c r="AT188" s="814"/>
      <c r="AU188" s="814"/>
      <c r="AV188" s="814"/>
      <c r="AW188" s="814"/>
      <c r="AX188" s="814"/>
      <c r="AY188" s="814"/>
      <c r="AZ188" s="814"/>
      <c r="BA188" s="814"/>
      <c r="BB188" s="814"/>
      <c r="BC188" s="814"/>
      <c r="BD188" s="814"/>
      <c r="BE188" s="814"/>
      <c r="BF188" s="814"/>
      <c r="BG188" s="814"/>
      <c r="BH188" s="814"/>
      <c r="BI188" s="813" t="str">
        <f>IF(作業３!H73=0,"",作業３!H73)</f>
        <v/>
      </c>
      <c r="BJ188" s="813"/>
      <c r="BK188" s="813"/>
      <c r="BL188" s="813"/>
      <c r="BM188" s="813"/>
      <c r="BN188" s="813"/>
      <c r="BO188" s="813"/>
      <c r="BP188" s="813"/>
      <c r="BQ188" s="813"/>
      <c r="BR188" s="813"/>
      <c r="BS188" s="813"/>
      <c r="BT188" s="813"/>
      <c r="BU188" s="813"/>
      <c r="BV188" s="813"/>
      <c r="BW188" s="813"/>
      <c r="BX188" s="813"/>
      <c r="BY188" s="813"/>
      <c r="BZ188" s="813"/>
      <c r="CA188" s="815"/>
      <c r="CB188" s="815"/>
      <c r="CC188" s="815"/>
      <c r="CD188" s="815"/>
      <c r="CE188" s="815"/>
      <c r="CF188" s="815"/>
      <c r="CG188" s="815"/>
      <c r="CH188" s="815"/>
      <c r="CI188" s="815"/>
      <c r="CJ188" s="815"/>
      <c r="CK188" s="815"/>
      <c r="CL188" s="815"/>
      <c r="CM188" s="815"/>
      <c r="CN188" s="815"/>
      <c r="CO188" s="815"/>
      <c r="CP188" s="815"/>
      <c r="CQ188" s="815"/>
      <c r="CR188" s="816"/>
      <c r="CS188">
        <f>IF(BI188="",0,BI188)</f>
        <v>0</v>
      </c>
    </row>
    <row r="189" spans="5:101" ht="32.1" customHeight="1" thickBot="1">
      <c r="E189" s="710"/>
      <c r="F189" s="711"/>
      <c r="G189" s="712"/>
      <c r="H189" s="674" t="s">
        <v>144</v>
      </c>
      <c r="I189" s="675"/>
      <c r="J189" s="675"/>
      <c r="K189" s="675"/>
      <c r="L189" s="675"/>
      <c r="M189" s="675"/>
      <c r="N189" s="675"/>
      <c r="O189" s="675"/>
      <c r="P189" s="675"/>
      <c r="Q189" s="675"/>
      <c r="R189" s="675"/>
      <c r="S189" s="675"/>
      <c r="T189" s="675"/>
      <c r="U189" s="675"/>
      <c r="V189" s="675"/>
      <c r="W189" s="675"/>
      <c r="X189" s="676"/>
      <c r="Y189" s="794" t="str">
        <f>BI189</f>
        <v/>
      </c>
      <c r="Z189" s="794"/>
      <c r="AA189" s="794"/>
      <c r="AB189" s="794"/>
      <c r="AC189" s="794"/>
      <c r="AD189" s="794"/>
      <c r="AE189" s="794"/>
      <c r="AF189" s="794"/>
      <c r="AG189" s="794"/>
      <c r="AH189" s="794"/>
      <c r="AI189" s="794"/>
      <c r="AJ189" s="794"/>
      <c r="AK189" s="794"/>
      <c r="AL189" s="794"/>
      <c r="AM189" s="794"/>
      <c r="AN189" s="794"/>
      <c r="AO189" s="794"/>
      <c r="AP189" s="794"/>
      <c r="AQ189" s="795"/>
      <c r="AR189" s="795"/>
      <c r="AS189" s="795"/>
      <c r="AT189" s="795"/>
      <c r="AU189" s="795"/>
      <c r="AV189" s="795"/>
      <c r="AW189" s="795"/>
      <c r="AX189" s="795"/>
      <c r="AY189" s="795"/>
      <c r="AZ189" s="795"/>
      <c r="BA189" s="795"/>
      <c r="BB189" s="795"/>
      <c r="BC189" s="795"/>
      <c r="BD189" s="795"/>
      <c r="BE189" s="795"/>
      <c r="BF189" s="795"/>
      <c r="BG189" s="795"/>
      <c r="BH189" s="795"/>
      <c r="BI189" s="794" t="str">
        <f>IF(作業３!H74=0,"",作業３!H74)</f>
        <v/>
      </c>
      <c r="BJ189" s="794"/>
      <c r="BK189" s="794"/>
      <c r="BL189" s="794"/>
      <c r="BM189" s="794"/>
      <c r="BN189" s="794"/>
      <c r="BO189" s="794"/>
      <c r="BP189" s="794"/>
      <c r="BQ189" s="794"/>
      <c r="BR189" s="794"/>
      <c r="BS189" s="794"/>
      <c r="BT189" s="794"/>
      <c r="BU189" s="794"/>
      <c r="BV189" s="794"/>
      <c r="BW189" s="794"/>
      <c r="BX189" s="794"/>
      <c r="BY189" s="794"/>
      <c r="BZ189" s="794"/>
      <c r="CA189" s="821"/>
      <c r="CB189" s="821"/>
      <c r="CC189" s="821"/>
      <c r="CD189" s="821"/>
      <c r="CE189" s="821"/>
      <c r="CF189" s="821"/>
      <c r="CG189" s="821"/>
      <c r="CH189" s="821"/>
      <c r="CI189" s="821"/>
      <c r="CJ189" s="821"/>
      <c r="CK189" s="821"/>
      <c r="CL189" s="821"/>
      <c r="CM189" s="821"/>
      <c r="CN189" s="821"/>
      <c r="CO189" s="821"/>
      <c r="CP189" s="821"/>
      <c r="CQ189" s="821"/>
      <c r="CR189" s="822"/>
      <c r="CS189">
        <f>IF(BI189="",0,BI189)</f>
        <v>0</v>
      </c>
    </row>
    <row r="190" spans="5:101" ht="39.950000000000003" customHeight="1">
      <c r="E190" s="677" t="s">
        <v>147</v>
      </c>
      <c r="F190" s="678"/>
      <c r="G190" s="678"/>
      <c r="H190" s="678"/>
      <c r="I190" s="678"/>
      <c r="J190" s="678"/>
      <c r="K190" s="678"/>
      <c r="L190" s="678"/>
      <c r="M190" s="678"/>
      <c r="N190" s="678"/>
      <c r="O190" s="678"/>
      <c r="P190" s="678"/>
      <c r="Q190" s="678"/>
      <c r="R190" s="678"/>
      <c r="S190" s="678"/>
      <c r="T190" s="678"/>
      <c r="U190" s="678"/>
      <c r="V190" s="678"/>
      <c r="W190" s="678"/>
      <c r="X190" s="679"/>
      <c r="Y190" s="800" t="str">
        <f>IF(CT190=TRUE,"",SUM(Y191:Y193))</f>
        <v/>
      </c>
      <c r="Z190" s="800"/>
      <c r="AA190" s="800"/>
      <c r="AB190" s="800"/>
      <c r="AC190" s="800"/>
      <c r="AD190" s="800"/>
      <c r="AE190" s="800"/>
      <c r="AF190" s="800"/>
      <c r="AG190" s="800"/>
      <c r="AH190" s="800"/>
      <c r="AI190" s="800"/>
      <c r="AJ190" s="800"/>
      <c r="AK190" s="800"/>
      <c r="AL190" s="800"/>
      <c r="AM190" s="800"/>
      <c r="AN190" s="800"/>
      <c r="AO190" s="800"/>
      <c r="AP190" s="800"/>
      <c r="AQ190" s="799" t="str">
        <f>IF(CU190=TRUE,"",SUM(AQ191:AQ193))</f>
        <v/>
      </c>
      <c r="AR190" s="799"/>
      <c r="AS190" s="799"/>
      <c r="AT190" s="799"/>
      <c r="AU190" s="799"/>
      <c r="AV190" s="799"/>
      <c r="AW190" s="799"/>
      <c r="AX190" s="799"/>
      <c r="AY190" s="799"/>
      <c r="AZ190" s="799"/>
      <c r="BA190" s="799"/>
      <c r="BB190" s="799"/>
      <c r="BC190" s="799"/>
      <c r="BD190" s="799"/>
      <c r="BE190" s="799"/>
      <c r="BF190" s="799"/>
      <c r="BG190" s="799"/>
      <c r="BH190" s="799"/>
      <c r="BI190" s="800" t="str">
        <f>IF(CV190=TRUE,"",SUM(BI191:BI193))</f>
        <v/>
      </c>
      <c r="BJ190" s="800"/>
      <c r="BK190" s="800"/>
      <c r="BL190" s="800"/>
      <c r="BM190" s="800"/>
      <c r="BN190" s="800"/>
      <c r="BO190" s="800"/>
      <c r="BP190" s="800"/>
      <c r="BQ190" s="800"/>
      <c r="BR190" s="800"/>
      <c r="BS190" s="800"/>
      <c r="BT190" s="800"/>
      <c r="BU190" s="800"/>
      <c r="BV190" s="800"/>
      <c r="BW190" s="800"/>
      <c r="BX190" s="800"/>
      <c r="BY190" s="800"/>
      <c r="BZ190" s="800"/>
      <c r="CA190" s="819" t="str">
        <f>IF(CW190=TRUE,"",SUM(CA191:CA193))</f>
        <v/>
      </c>
      <c r="CB190" s="819"/>
      <c r="CC190" s="819"/>
      <c r="CD190" s="819"/>
      <c r="CE190" s="819"/>
      <c r="CF190" s="819"/>
      <c r="CG190" s="819"/>
      <c r="CH190" s="819"/>
      <c r="CI190" s="819"/>
      <c r="CJ190" s="819"/>
      <c r="CK190" s="819"/>
      <c r="CL190" s="819"/>
      <c r="CM190" s="819"/>
      <c r="CN190" s="819"/>
      <c r="CO190" s="819"/>
      <c r="CP190" s="819"/>
      <c r="CQ190" s="819"/>
      <c r="CR190" s="820"/>
      <c r="CT190" t="b">
        <f>AND(Y191="",Y192="",Y193="")</f>
        <v>1</v>
      </c>
      <c r="CU190" t="b">
        <f>AND(AQ191="",AQ192="",AQ193="")</f>
        <v>1</v>
      </c>
      <c r="CV190" t="b">
        <f>AND(BI191="",BI192="",BI193="")</f>
        <v>1</v>
      </c>
      <c r="CW190" t="b">
        <f>AND(CA191="",CA192="",CA193="")</f>
        <v>1</v>
      </c>
    </row>
    <row r="191" spans="5:101" ht="32.1" customHeight="1">
      <c r="E191" s="708" t="s">
        <v>133</v>
      </c>
      <c r="F191" s="690"/>
      <c r="G191" s="691"/>
      <c r="H191" s="698" t="s">
        <v>145</v>
      </c>
      <c r="I191" s="699"/>
      <c r="J191" s="699"/>
      <c r="K191" s="699"/>
      <c r="L191" s="699"/>
      <c r="M191" s="699"/>
      <c r="N191" s="699"/>
      <c r="O191" s="699"/>
      <c r="P191" s="699"/>
      <c r="Q191" s="699"/>
      <c r="R191" s="699"/>
      <c r="S191" s="699"/>
      <c r="T191" s="699"/>
      <c r="U191" s="699"/>
      <c r="V191" s="699"/>
      <c r="W191" s="699"/>
      <c r="X191" s="700"/>
      <c r="Y191" s="707" t="str">
        <f>BI191</f>
        <v/>
      </c>
      <c r="Z191" s="707"/>
      <c r="AA191" s="707"/>
      <c r="AB191" s="707"/>
      <c r="AC191" s="707"/>
      <c r="AD191" s="707"/>
      <c r="AE191" s="707"/>
      <c r="AF191" s="707"/>
      <c r="AG191" s="707"/>
      <c r="AH191" s="707"/>
      <c r="AI191" s="707"/>
      <c r="AJ191" s="707"/>
      <c r="AK191" s="707"/>
      <c r="AL191" s="707"/>
      <c r="AM191" s="707"/>
      <c r="AN191" s="707"/>
      <c r="AO191" s="707"/>
      <c r="AP191" s="707"/>
      <c r="AQ191" s="793"/>
      <c r="AR191" s="793"/>
      <c r="AS191" s="793"/>
      <c r="AT191" s="793"/>
      <c r="AU191" s="793"/>
      <c r="AV191" s="793"/>
      <c r="AW191" s="793"/>
      <c r="AX191" s="793"/>
      <c r="AY191" s="793"/>
      <c r="AZ191" s="793"/>
      <c r="BA191" s="793"/>
      <c r="BB191" s="793"/>
      <c r="BC191" s="793"/>
      <c r="BD191" s="793"/>
      <c r="BE191" s="793"/>
      <c r="BF191" s="793"/>
      <c r="BG191" s="793"/>
      <c r="BH191" s="793"/>
      <c r="BI191" s="707" t="str">
        <f>IF(作業３!H76=0,"",作業３!H76)</f>
        <v/>
      </c>
      <c r="BJ191" s="707"/>
      <c r="BK191" s="707"/>
      <c r="BL191" s="707"/>
      <c r="BM191" s="707"/>
      <c r="BN191" s="707"/>
      <c r="BO191" s="707"/>
      <c r="BP191" s="707"/>
      <c r="BQ191" s="707"/>
      <c r="BR191" s="707"/>
      <c r="BS191" s="707"/>
      <c r="BT191" s="707"/>
      <c r="BU191" s="707"/>
      <c r="BV191" s="707"/>
      <c r="BW191" s="707"/>
      <c r="BX191" s="707"/>
      <c r="BY191" s="707"/>
      <c r="BZ191" s="707"/>
      <c r="CA191" s="811"/>
      <c r="CB191" s="811"/>
      <c r="CC191" s="811"/>
      <c r="CD191" s="811"/>
      <c r="CE191" s="811"/>
      <c r="CF191" s="811"/>
      <c r="CG191" s="811"/>
      <c r="CH191" s="811"/>
      <c r="CI191" s="811"/>
      <c r="CJ191" s="811"/>
      <c r="CK191" s="811"/>
      <c r="CL191" s="811"/>
      <c r="CM191" s="811"/>
      <c r="CN191" s="811"/>
      <c r="CO191" s="811"/>
      <c r="CP191" s="811"/>
      <c r="CQ191" s="811"/>
      <c r="CR191" s="812"/>
      <c r="CS191">
        <f>IF(BI191="",0,BI191)</f>
        <v>0</v>
      </c>
    </row>
    <row r="192" spans="5:101" ht="32.1" customHeight="1">
      <c r="E192" s="709"/>
      <c r="F192" s="693"/>
      <c r="G192" s="694"/>
      <c r="H192" s="701" t="s">
        <v>146</v>
      </c>
      <c r="I192" s="702"/>
      <c r="J192" s="702"/>
      <c r="K192" s="702"/>
      <c r="L192" s="702"/>
      <c r="M192" s="702"/>
      <c r="N192" s="702"/>
      <c r="O192" s="702"/>
      <c r="P192" s="702"/>
      <c r="Q192" s="702"/>
      <c r="R192" s="702"/>
      <c r="S192" s="702"/>
      <c r="T192" s="702"/>
      <c r="U192" s="702"/>
      <c r="V192" s="702"/>
      <c r="W192" s="702"/>
      <c r="X192" s="703"/>
      <c r="Y192" s="813" t="str">
        <f>BI192</f>
        <v/>
      </c>
      <c r="Z192" s="813"/>
      <c r="AA192" s="813"/>
      <c r="AB192" s="813"/>
      <c r="AC192" s="813"/>
      <c r="AD192" s="813"/>
      <c r="AE192" s="813"/>
      <c r="AF192" s="813"/>
      <c r="AG192" s="813"/>
      <c r="AH192" s="813"/>
      <c r="AI192" s="813"/>
      <c r="AJ192" s="813"/>
      <c r="AK192" s="813"/>
      <c r="AL192" s="813"/>
      <c r="AM192" s="813"/>
      <c r="AN192" s="813"/>
      <c r="AO192" s="813"/>
      <c r="AP192" s="813"/>
      <c r="AQ192" s="814"/>
      <c r="AR192" s="814"/>
      <c r="AS192" s="814"/>
      <c r="AT192" s="814"/>
      <c r="AU192" s="814"/>
      <c r="AV192" s="814"/>
      <c r="AW192" s="814"/>
      <c r="AX192" s="814"/>
      <c r="AY192" s="814"/>
      <c r="AZ192" s="814"/>
      <c r="BA192" s="814"/>
      <c r="BB192" s="814"/>
      <c r="BC192" s="814"/>
      <c r="BD192" s="814"/>
      <c r="BE192" s="814"/>
      <c r="BF192" s="814"/>
      <c r="BG192" s="814"/>
      <c r="BH192" s="814"/>
      <c r="BI192" s="813" t="str">
        <f>IF(作業３!H77=0,"",作業３!H77)</f>
        <v/>
      </c>
      <c r="BJ192" s="813"/>
      <c r="BK192" s="813"/>
      <c r="BL192" s="813"/>
      <c r="BM192" s="813"/>
      <c r="BN192" s="813"/>
      <c r="BO192" s="813"/>
      <c r="BP192" s="813"/>
      <c r="BQ192" s="813"/>
      <c r="BR192" s="813"/>
      <c r="BS192" s="813"/>
      <c r="BT192" s="813"/>
      <c r="BU192" s="813"/>
      <c r="BV192" s="813"/>
      <c r="BW192" s="813"/>
      <c r="BX192" s="813"/>
      <c r="BY192" s="813"/>
      <c r="BZ192" s="813"/>
      <c r="CA192" s="815"/>
      <c r="CB192" s="815"/>
      <c r="CC192" s="815"/>
      <c r="CD192" s="815"/>
      <c r="CE192" s="815"/>
      <c r="CF192" s="815"/>
      <c r="CG192" s="815"/>
      <c r="CH192" s="815"/>
      <c r="CI192" s="815"/>
      <c r="CJ192" s="815"/>
      <c r="CK192" s="815"/>
      <c r="CL192" s="815"/>
      <c r="CM192" s="815"/>
      <c r="CN192" s="815"/>
      <c r="CO192" s="815"/>
      <c r="CP192" s="815"/>
      <c r="CQ192" s="815"/>
      <c r="CR192" s="816"/>
      <c r="CS192">
        <f>IF(BI192="",0,BI192)</f>
        <v>0</v>
      </c>
    </row>
    <row r="193" spans="5:101" ht="32.1" customHeight="1" thickBot="1">
      <c r="E193" s="710"/>
      <c r="F193" s="711"/>
      <c r="G193" s="712"/>
      <c r="H193" s="674" t="s">
        <v>148</v>
      </c>
      <c r="I193" s="675"/>
      <c r="J193" s="675"/>
      <c r="K193" s="675"/>
      <c r="L193" s="675"/>
      <c r="M193" s="675"/>
      <c r="N193" s="675"/>
      <c r="O193" s="675"/>
      <c r="P193" s="675"/>
      <c r="Q193" s="675"/>
      <c r="R193" s="675"/>
      <c r="S193" s="675"/>
      <c r="T193" s="675"/>
      <c r="U193" s="675"/>
      <c r="V193" s="675"/>
      <c r="W193" s="675"/>
      <c r="X193" s="676"/>
      <c r="Y193" s="794" t="str">
        <f>BI193</f>
        <v/>
      </c>
      <c r="Z193" s="794"/>
      <c r="AA193" s="794"/>
      <c r="AB193" s="794"/>
      <c r="AC193" s="794"/>
      <c r="AD193" s="794"/>
      <c r="AE193" s="794"/>
      <c r="AF193" s="794"/>
      <c r="AG193" s="794"/>
      <c r="AH193" s="794"/>
      <c r="AI193" s="794"/>
      <c r="AJ193" s="794"/>
      <c r="AK193" s="794"/>
      <c r="AL193" s="794"/>
      <c r="AM193" s="794"/>
      <c r="AN193" s="794"/>
      <c r="AO193" s="794"/>
      <c r="AP193" s="794"/>
      <c r="AQ193" s="795"/>
      <c r="AR193" s="795"/>
      <c r="AS193" s="795"/>
      <c r="AT193" s="795"/>
      <c r="AU193" s="795"/>
      <c r="AV193" s="795"/>
      <c r="AW193" s="795"/>
      <c r="AX193" s="795"/>
      <c r="AY193" s="795"/>
      <c r="AZ193" s="795"/>
      <c r="BA193" s="795"/>
      <c r="BB193" s="795"/>
      <c r="BC193" s="795"/>
      <c r="BD193" s="795"/>
      <c r="BE193" s="795"/>
      <c r="BF193" s="795"/>
      <c r="BG193" s="795"/>
      <c r="BH193" s="795"/>
      <c r="BI193" s="794" t="str">
        <f>IF(作業３!H78=0,"",作業３!H78)</f>
        <v/>
      </c>
      <c r="BJ193" s="794"/>
      <c r="BK193" s="794"/>
      <c r="BL193" s="794"/>
      <c r="BM193" s="794"/>
      <c r="BN193" s="794"/>
      <c r="BO193" s="794"/>
      <c r="BP193" s="794"/>
      <c r="BQ193" s="794"/>
      <c r="BR193" s="794"/>
      <c r="BS193" s="794"/>
      <c r="BT193" s="794"/>
      <c r="BU193" s="794"/>
      <c r="BV193" s="794"/>
      <c r="BW193" s="794"/>
      <c r="BX193" s="794"/>
      <c r="BY193" s="794"/>
      <c r="BZ193" s="794"/>
      <c r="CA193" s="821"/>
      <c r="CB193" s="821"/>
      <c r="CC193" s="821"/>
      <c r="CD193" s="821"/>
      <c r="CE193" s="821"/>
      <c r="CF193" s="821"/>
      <c r="CG193" s="821"/>
      <c r="CH193" s="821"/>
      <c r="CI193" s="821"/>
      <c r="CJ193" s="821"/>
      <c r="CK193" s="821"/>
      <c r="CL193" s="821"/>
      <c r="CM193" s="821"/>
      <c r="CN193" s="821"/>
      <c r="CO193" s="821"/>
      <c r="CP193" s="821"/>
      <c r="CQ193" s="821"/>
      <c r="CR193" s="822"/>
      <c r="CS193">
        <f>IF(BI193="",0,BI193)</f>
        <v>0</v>
      </c>
    </row>
    <row r="194" spans="5:101" ht="39.950000000000003" customHeight="1" thickBot="1">
      <c r="E194" s="808" t="s">
        <v>96</v>
      </c>
      <c r="F194" s="809"/>
      <c r="G194" s="809"/>
      <c r="H194" s="809"/>
      <c r="I194" s="809"/>
      <c r="J194" s="809"/>
      <c r="K194" s="809"/>
      <c r="L194" s="809"/>
      <c r="M194" s="809"/>
      <c r="N194" s="809"/>
      <c r="O194" s="809"/>
      <c r="P194" s="809"/>
      <c r="Q194" s="809"/>
      <c r="R194" s="809"/>
      <c r="S194" s="809"/>
      <c r="T194" s="809"/>
      <c r="U194" s="809"/>
      <c r="V194" s="809"/>
      <c r="W194" s="809"/>
      <c r="X194" s="810"/>
      <c r="Y194" s="817" t="str">
        <f>IF(CT194=TRUE,"",SUM(Y172,Y174,Y176,Y178,Y179:AP184,Y186:AP189,Y191:AP193))</f>
        <v/>
      </c>
      <c r="Z194" s="817"/>
      <c r="AA194" s="817"/>
      <c r="AB194" s="817"/>
      <c r="AC194" s="817"/>
      <c r="AD194" s="817"/>
      <c r="AE194" s="817"/>
      <c r="AF194" s="817"/>
      <c r="AG194" s="817"/>
      <c r="AH194" s="817"/>
      <c r="AI194" s="817"/>
      <c r="AJ194" s="817"/>
      <c r="AK194" s="817"/>
      <c r="AL194" s="817"/>
      <c r="AM194" s="817"/>
      <c r="AN194" s="817"/>
      <c r="AO194" s="817"/>
      <c r="AP194" s="817"/>
      <c r="AQ194" s="818"/>
      <c r="AR194" s="818"/>
      <c r="AS194" s="818"/>
      <c r="AT194" s="818"/>
      <c r="AU194" s="818"/>
      <c r="AV194" s="818"/>
      <c r="AW194" s="818"/>
      <c r="AX194" s="818"/>
      <c r="AY194" s="818"/>
      <c r="AZ194" s="818"/>
      <c r="BA194" s="818"/>
      <c r="BB194" s="818"/>
      <c r="BC194" s="818"/>
      <c r="BD194" s="818"/>
      <c r="BE194" s="818"/>
      <c r="BF194" s="818"/>
      <c r="BG194" s="818"/>
      <c r="BH194" s="818"/>
      <c r="BI194" s="817" t="str">
        <f>IF(CV194=TRUE,"",SUM(BI172,BI174,BI176,BI178,BI179:BZ184,BI186:BZ189,BI191:BZ193))</f>
        <v/>
      </c>
      <c r="BJ194" s="817"/>
      <c r="BK194" s="817"/>
      <c r="BL194" s="817"/>
      <c r="BM194" s="817"/>
      <c r="BN194" s="817"/>
      <c r="BO194" s="817"/>
      <c r="BP194" s="817"/>
      <c r="BQ194" s="817"/>
      <c r="BR194" s="817"/>
      <c r="BS194" s="817"/>
      <c r="BT194" s="817"/>
      <c r="BU194" s="817"/>
      <c r="BV194" s="817"/>
      <c r="BW194" s="817"/>
      <c r="BX194" s="817"/>
      <c r="BY194" s="817"/>
      <c r="BZ194" s="817"/>
      <c r="CA194" s="772"/>
      <c r="CB194" s="772"/>
      <c r="CC194" s="772"/>
      <c r="CD194" s="772"/>
      <c r="CE194" s="772"/>
      <c r="CF194" s="772"/>
      <c r="CG194" s="772"/>
      <c r="CH194" s="772"/>
      <c r="CI194" s="772"/>
      <c r="CJ194" s="772"/>
      <c r="CK194" s="772"/>
      <c r="CL194" s="772"/>
      <c r="CM194" s="772"/>
      <c r="CN194" s="772"/>
      <c r="CO194" s="772"/>
      <c r="CP194" s="772"/>
      <c r="CQ194" s="772"/>
      <c r="CR194" s="777"/>
      <c r="CT194" t="b">
        <f>AND(Y170="",Y182="",Y183="",Y184="",Y185="",Y190="")</f>
        <v>1</v>
      </c>
      <c r="CU194" t="b">
        <f>AND(AQ170="",AQ182="",AQ183="",AQ184="",AQ185="",AQ190="")</f>
        <v>1</v>
      </c>
      <c r="CV194" t="b">
        <f>AND(BI170="",BI182="",BI183="",BI184="",BI185="",BI190="")</f>
        <v>1</v>
      </c>
      <c r="CW194" t="b">
        <f>AND(CA170="",CA182="",CA183="",CA184="",CA185="",CA190="")</f>
        <v>1</v>
      </c>
    </row>
    <row r="195" spans="5:101" ht="32.1" customHeight="1" thickBot="1">
      <c r="E195" s="805" t="s">
        <v>479</v>
      </c>
      <c r="F195" s="806"/>
      <c r="G195" s="806"/>
      <c r="H195" s="806"/>
      <c r="I195" s="806"/>
      <c r="J195" s="806"/>
      <c r="K195" s="806"/>
      <c r="L195" s="806"/>
      <c r="M195" s="806"/>
      <c r="N195" s="806"/>
      <c r="O195" s="806"/>
      <c r="P195" s="806"/>
      <c r="Q195" s="806"/>
      <c r="R195" s="806"/>
      <c r="S195" s="806"/>
      <c r="T195" s="806"/>
      <c r="U195" s="806"/>
      <c r="V195" s="806"/>
      <c r="W195" s="806"/>
      <c r="X195" s="807"/>
      <c r="Y195" s="784"/>
      <c r="Z195" s="785"/>
      <c r="AA195" s="785"/>
      <c r="AB195" s="785"/>
      <c r="AC195" s="785"/>
      <c r="AD195" s="785"/>
      <c r="AE195" s="785"/>
      <c r="AF195" s="785"/>
      <c r="AG195" s="785"/>
      <c r="AH195" s="785"/>
      <c r="AI195" s="785"/>
      <c r="AJ195" s="785"/>
      <c r="AK195" s="785"/>
      <c r="AL195" s="785"/>
      <c r="AM195" s="785"/>
      <c r="AN195" s="785"/>
      <c r="AO195" s="785"/>
      <c r="AP195" s="786"/>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c r="CC195" s="187"/>
      <c r="CD195" s="187"/>
      <c r="CE195" s="187"/>
      <c r="CF195" s="187"/>
      <c r="CG195" s="187"/>
      <c r="CH195" s="187"/>
      <c r="CI195" s="187"/>
      <c r="CJ195" s="187"/>
      <c r="CK195" s="187"/>
      <c r="CL195" s="187"/>
      <c r="CM195" s="187"/>
      <c r="CN195" s="187"/>
      <c r="CO195" s="187"/>
      <c r="CP195" s="187"/>
      <c r="CQ195" s="187"/>
      <c r="CR195" s="187"/>
    </row>
    <row r="196" spans="5:101" ht="32.1" customHeight="1" thickBot="1">
      <c r="E196" s="805" t="s">
        <v>480</v>
      </c>
      <c r="F196" s="806"/>
      <c r="G196" s="806"/>
      <c r="H196" s="806"/>
      <c r="I196" s="806"/>
      <c r="J196" s="806"/>
      <c r="K196" s="806"/>
      <c r="L196" s="806"/>
      <c r="M196" s="806"/>
      <c r="N196" s="806"/>
      <c r="O196" s="806"/>
      <c r="P196" s="806"/>
      <c r="Q196" s="806"/>
      <c r="R196" s="806"/>
      <c r="S196" s="806"/>
      <c r="T196" s="806"/>
      <c r="U196" s="806"/>
      <c r="V196" s="806"/>
      <c r="W196" s="806"/>
      <c r="X196" s="807"/>
      <c r="Y196" s="784"/>
      <c r="Z196" s="785"/>
      <c r="AA196" s="785"/>
      <c r="AB196" s="785"/>
      <c r="AC196" s="785"/>
      <c r="AD196" s="785"/>
      <c r="AE196" s="785"/>
      <c r="AF196" s="785"/>
      <c r="AG196" s="785"/>
      <c r="AH196" s="785"/>
      <c r="AI196" s="785"/>
      <c r="AJ196" s="785"/>
      <c r="AK196" s="785"/>
      <c r="AL196" s="785"/>
      <c r="AM196" s="785"/>
      <c r="AN196" s="785"/>
      <c r="AO196" s="785"/>
      <c r="AP196" s="786"/>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c r="CC196" s="187"/>
      <c r="CD196" s="187"/>
      <c r="CE196" s="187"/>
      <c r="CF196" s="187"/>
      <c r="CG196" s="187"/>
      <c r="CH196" s="187"/>
      <c r="CI196" s="187"/>
      <c r="CJ196" s="187"/>
      <c r="CK196" s="187"/>
      <c r="CL196" s="187"/>
      <c r="CM196" s="187"/>
      <c r="CN196" s="187"/>
      <c r="CO196" s="187"/>
      <c r="CP196" s="187"/>
      <c r="CQ196" s="187"/>
      <c r="CR196" s="187"/>
    </row>
    <row r="197" spans="5:101" ht="32.1" customHeight="1" thickBot="1">
      <c r="E197" s="805" t="s">
        <v>307</v>
      </c>
      <c r="F197" s="806"/>
      <c r="G197" s="806"/>
      <c r="H197" s="806"/>
      <c r="I197" s="806"/>
      <c r="J197" s="806"/>
      <c r="K197" s="806"/>
      <c r="L197" s="806"/>
      <c r="M197" s="806"/>
      <c r="N197" s="806"/>
      <c r="O197" s="806"/>
      <c r="P197" s="806"/>
      <c r="Q197" s="806"/>
      <c r="R197" s="806"/>
      <c r="S197" s="806"/>
      <c r="T197" s="806"/>
      <c r="U197" s="806"/>
      <c r="V197" s="806"/>
      <c r="W197" s="806"/>
      <c r="X197" s="807"/>
      <c r="Y197" s="784"/>
      <c r="Z197" s="785"/>
      <c r="AA197" s="785"/>
      <c r="AB197" s="785"/>
      <c r="AC197" s="785"/>
      <c r="AD197" s="785"/>
      <c r="AE197" s="785"/>
      <c r="AF197" s="785"/>
      <c r="AG197" s="785"/>
      <c r="AH197" s="785"/>
      <c r="AI197" s="785"/>
      <c r="AJ197" s="785"/>
      <c r="AK197" s="785"/>
      <c r="AL197" s="785"/>
      <c r="AM197" s="785"/>
      <c r="AN197" s="785"/>
      <c r="AO197" s="785"/>
      <c r="AP197" s="786"/>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c r="CC197" s="187"/>
      <c r="CD197" s="187"/>
      <c r="CE197" s="187"/>
      <c r="CF197" s="187"/>
      <c r="CG197" s="187"/>
      <c r="CH197" s="187"/>
      <c r="CI197" s="187"/>
      <c r="CJ197" s="187"/>
      <c r="CK197" s="187"/>
      <c r="CL197" s="187"/>
      <c r="CM197" s="187"/>
      <c r="CN197" s="187"/>
      <c r="CO197" s="187"/>
      <c r="CP197" s="187"/>
      <c r="CQ197" s="187"/>
      <c r="CR197" s="187"/>
    </row>
    <row r="198" spans="5:101" ht="32.1" customHeight="1" thickBot="1">
      <c r="E198" s="805" t="s">
        <v>481</v>
      </c>
      <c r="F198" s="806"/>
      <c r="G198" s="806"/>
      <c r="H198" s="806"/>
      <c r="I198" s="806"/>
      <c r="J198" s="806"/>
      <c r="K198" s="806"/>
      <c r="L198" s="806"/>
      <c r="M198" s="806"/>
      <c r="N198" s="806"/>
      <c r="O198" s="806"/>
      <c r="P198" s="806"/>
      <c r="Q198" s="806"/>
      <c r="R198" s="806"/>
      <c r="S198" s="806"/>
      <c r="T198" s="806"/>
      <c r="U198" s="806"/>
      <c r="V198" s="806"/>
      <c r="W198" s="806"/>
      <c r="X198" s="807"/>
      <c r="Y198" s="784"/>
      <c r="Z198" s="785"/>
      <c r="AA198" s="785"/>
      <c r="AB198" s="785"/>
      <c r="AC198" s="785"/>
      <c r="AD198" s="785"/>
      <c r="AE198" s="785"/>
      <c r="AF198" s="785"/>
      <c r="AG198" s="785"/>
      <c r="AH198" s="785"/>
      <c r="AI198" s="785"/>
      <c r="AJ198" s="785"/>
      <c r="AK198" s="785"/>
      <c r="AL198" s="785"/>
      <c r="AM198" s="785"/>
      <c r="AN198" s="785"/>
      <c r="AO198" s="785"/>
      <c r="AP198" s="786"/>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c r="CC198" s="187"/>
      <c r="CD198" s="187"/>
      <c r="CE198" s="187"/>
      <c r="CF198" s="187"/>
      <c r="CG198" s="187"/>
      <c r="CH198" s="187"/>
      <c r="CI198" s="187"/>
      <c r="CJ198" s="187"/>
      <c r="CK198" s="187"/>
      <c r="CL198" s="187"/>
      <c r="CM198" s="187"/>
      <c r="CN198" s="187"/>
      <c r="CO198" s="187"/>
      <c r="CP198" s="187"/>
      <c r="CQ198" s="187"/>
      <c r="CR198" s="187"/>
    </row>
    <row r="199" spans="5:101" ht="32.1" customHeight="1" thickBot="1">
      <c r="E199" s="805" t="s">
        <v>97</v>
      </c>
      <c r="F199" s="806"/>
      <c r="G199" s="806"/>
      <c r="H199" s="806"/>
      <c r="I199" s="806"/>
      <c r="J199" s="806"/>
      <c r="K199" s="806"/>
      <c r="L199" s="806"/>
      <c r="M199" s="806"/>
      <c r="N199" s="806"/>
      <c r="O199" s="806"/>
      <c r="P199" s="806"/>
      <c r="Q199" s="806"/>
      <c r="R199" s="806"/>
      <c r="S199" s="806"/>
      <c r="T199" s="806"/>
      <c r="U199" s="806"/>
      <c r="V199" s="806"/>
      <c r="W199" s="806"/>
      <c r="X199" s="807"/>
      <c r="Y199" s="784" t="str">
        <f>IF(CT199=TRUE,"",SUM(Y172,Y174,Y176,Y178,Y179:AP184,Y186:AP189,Y191:AP193,Y195:AP198))</f>
        <v/>
      </c>
      <c r="Z199" s="785"/>
      <c r="AA199" s="785"/>
      <c r="AB199" s="785"/>
      <c r="AC199" s="785"/>
      <c r="AD199" s="785"/>
      <c r="AE199" s="785"/>
      <c r="AF199" s="785"/>
      <c r="AG199" s="785"/>
      <c r="AH199" s="785"/>
      <c r="AI199" s="785"/>
      <c r="AJ199" s="785"/>
      <c r="AK199" s="785"/>
      <c r="AL199" s="785"/>
      <c r="AM199" s="785"/>
      <c r="AN199" s="785"/>
      <c r="AO199" s="785"/>
      <c r="AP199" s="786"/>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c r="CC199" s="187"/>
      <c r="CD199" s="187"/>
      <c r="CE199" s="187"/>
      <c r="CF199" s="187"/>
      <c r="CG199" s="187"/>
      <c r="CH199" s="187"/>
      <c r="CI199" s="187"/>
      <c r="CJ199" s="187"/>
      <c r="CK199" s="187"/>
      <c r="CL199" s="187"/>
      <c r="CM199" s="187"/>
      <c r="CN199" s="187"/>
      <c r="CO199" s="187"/>
      <c r="CP199" s="187"/>
      <c r="CQ199" s="187"/>
      <c r="CR199" s="187"/>
      <c r="CT199" t="b">
        <f>AND(Y195="",Y196="",Y197="",Y198="")</f>
        <v>1</v>
      </c>
    </row>
    <row r="200" spans="5:101" ht="50.1" customHeight="1" thickTop="1" thickBot="1">
      <c r="E200" s="802" t="s">
        <v>482</v>
      </c>
      <c r="F200" s="803"/>
      <c r="G200" s="803"/>
      <c r="H200" s="803"/>
      <c r="I200" s="803"/>
      <c r="J200" s="803"/>
      <c r="K200" s="803"/>
      <c r="L200" s="803"/>
      <c r="M200" s="803"/>
      <c r="N200" s="803"/>
      <c r="O200" s="803"/>
      <c r="P200" s="803"/>
      <c r="Q200" s="803"/>
      <c r="R200" s="803"/>
      <c r="S200" s="803"/>
      <c r="T200" s="803"/>
      <c r="U200" s="803"/>
      <c r="V200" s="803"/>
      <c r="W200" s="803"/>
      <c r="X200" s="804"/>
      <c r="Y200" s="787" t="str">
        <f>IFERROR(Y151-Y194,"")</f>
        <v/>
      </c>
      <c r="Z200" s="788"/>
      <c r="AA200" s="788"/>
      <c r="AB200" s="788"/>
      <c r="AC200" s="788"/>
      <c r="AD200" s="788"/>
      <c r="AE200" s="788"/>
      <c r="AF200" s="788"/>
      <c r="AG200" s="788"/>
      <c r="AH200" s="788"/>
      <c r="AI200" s="788"/>
      <c r="AJ200" s="788"/>
      <c r="AK200" s="788"/>
      <c r="AL200" s="788"/>
      <c r="AM200" s="788"/>
      <c r="AN200" s="788"/>
      <c r="AO200" s="788"/>
      <c r="AP200" s="789"/>
      <c r="AQ200" s="787"/>
      <c r="AR200" s="788"/>
      <c r="AS200" s="788"/>
      <c r="AT200" s="788"/>
      <c r="AU200" s="788"/>
      <c r="AV200" s="788"/>
      <c r="AW200" s="788"/>
      <c r="AX200" s="788"/>
      <c r="AY200" s="788"/>
      <c r="AZ200" s="788"/>
      <c r="BA200" s="788"/>
      <c r="BB200" s="788"/>
      <c r="BC200" s="788"/>
      <c r="BD200" s="788"/>
      <c r="BE200" s="788"/>
      <c r="BF200" s="788"/>
      <c r="BG200" s="788"/>
      <c r="BH200" s="789"/>
      <c r="BI200" s="787" t="str">
        <f>IFERROR(BI151-BI194,"")</f>
        <v/>
      </c>
      <c r="BJ200" s="788"/>
      <c r="BK200" s="788"/>
      <c r="BL200" s="788"/>
      <c r="BM200" s="788"/>
      <c r="BN200" s="788"/>
      <c r="BO200" s="788"/>
      <c r="BP200" s="788"/>
      <c r="BQ200" s="788"/>
      <c r="BR200" s="788"/>
      <c r="BS200" s="788"/>
      <c r="BT200" s="788"/>
      <c r="BU200" s="788"/>
      <c r="BV200" s="788"/>
      <c r="BW200" s="788"/>
      <c r="BX200" s="788"/>
      <c r="BY200" s="788"/>
      <c r="BZ200" s="789"/>
      <c r="CA200" s="787"/>
      <c r="CB200" s="788"/>
      <c r="CC200" s="788"/>
      <c r="CD200" s="788"/>
      <c r="CE200" s="788"/>
      <c r="CF200" s="788"/>
      <c r="CG200" s="788"/>
      <c r="CH200" s="788"/>
      <c r="CI200" s="788"/>
      <c r="CJ200" s="788"/>
      <c r="CK200" s="788"/>
      <c r="CL200" s="788"/>
      <c r="CM200" s="788"/>
      <c r="CN200" s="788"/>
      <c r="CO200" s="788"/>
      <c r="CP200" s="788"/>
      <c r="CQ200" s="788"/>
      <c r="CR200" s="789"/>
    </row>
    <row r="201" spans="5:101" ht="12.75" customHeight="1" thickTop="1">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row>
    <row r="202" spans="5:101" ht="54.95" customHeight="1">
      <c r="BI202" s="778" t="s">
        <v>252</v>
      </c>
      <c r="BJ202" s="779"/>
      <c r="BK202" s="779"/>
      <c r="BL202" s="779"/>
      <c r="BM202" s="779"/>
      <c r="BN202" s="779"/>
      <c r="BO202" s="779"/>
      <c r="BP202" s="779"/>
      <c r="BQ202" s="779"/>
      <c r="BR202" s="779"/>
      <c r="BS202" s="779"/>
      <c r="BT202" s="779"/>
      <c r="BU202" s="779"/>
      <c r="BV202" s="779"/>
      <c r="BW202" s="779"/>
      <c r="BX202" s="779"/>
      <c r="BY202" s="779"/>
      <c r="BZ202" s="779"/>
      <c r="CA202" s="780"/>
      <c r="CB202" s="780"/>
      <c r="CC202" s="780"/>
      <c r="CD202" s="780"/>
      <c r="CE202" s="780"/>
      <c r="CF202" s="780"/>
      <c r="CG202" s="780"/>
      <c r="CH202" s="780"/>
      <c r="CI202" s="780"/>
      <c r="CJ202" s="780"/>
      <c r="CK202" s="780"/>
      <c r="CL202" s="780"/>
      <c r="CM202" s="780"/>
      <c r="CN202" s="780"/>
      <c r="CO202" s="780"/>
      <c r="CP202" s="780"/>
      <c r="CQ202" s="780"/>
      <c r="CR202" s="780"/>
    </row>
    <row r="203" spans="5:101" ht="15" customHeight="1">
      <c r="CH203" s="1354" t="str">
        <f>CH158</f>
        <v>20230306SH</v>
      </c>
      <c r="CI203" s="1354"/>
      <c r="CJ203" s="1354"/>
      <c r="CK203" s="1354"/>
      <c r="CL203" s="1354"/>
      <c r="CM203" s="1354"/>
      <c r="CN203" s="1354"/>
      <c r="CO203" s="1354"/>
      <c r="CP203" s="1354"/>
      <c r="CQ203" s="1354"/>
      <c r="CR203" s="1354"/>
    </row>
    <row r="204" spans="5:101" ht="9.75" customHeight="1"/>
    <row r="205" spans="5:101" ht="9.75" customHeight="1"/>
    <row r="206" spans="5:101" ht="9.75" customHeight="1"/>
    <row r="207" spans="5:101" ht="9.75" customHeight="1"/>
    <row r="208" spans="5:101"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sheetData>
  <sheetProtection sheet="1" formatCells="0"/>
  <dataConsolidate/>
  <mergeCells count="498">
    <mergeCell ref="BO173:BY173"/>
    <mergeCell ref="AE177:AO177"/>
    <mergeCell ref="BO177:BY177"/>
    <mergeCell ref="BS39:BY46"/>
    <mergeCell ref="CD13:CH14"/>
    <mergeCell ref="L31:BR36"/>
    <mergeCell ref="BZ31:CR36"/>
    <mergeCell ref="AZ13:BI13"/>
    <mergeCell ref="BJ13:BR13"/>
    <mergeCell ref="AZ14:BH15"/>
    <mergeCell ref="BK14:BR15"/>
    <mergeCell ref="AZ18:BI19"/>
    <mergeCell ref="BJ18:BR19"/>
    <mergeCell ref="AZ20:BH24"/>
    <mergeCell ref="BK20:BR24"/>
    <mergeCell ref="CJ40:CR45"/>
    <mergeCell ref="CI13:CM14"/>
    <mergeCell ref="CN13:CR14"/>
    <mergeCell ref="CA39:CH39"/>
    <mergeCell ref="CJ39:CQ39"/>
    <mergeCell ref="CI47:CM48"/>
    <mergeCell ref="CN47:CR48"/>
    <mergeCell ref="L49:BJ54"/>
    <mergeCell ref="I88:CO89"/>
    <mergeCell ref="D2:CR2"/>
    <mergeCell ref="BZ4:CR4"/>
    <mergeCell ref="BZ6:CR6"/>
    <mergeCell ref="BZ7:CR7"/>
    <mergeCell ref="BS9:BY12"/>
    <mergeCell ref="BZ9:CH9"/>
    <mergeCell ref="CI9:CR9"/>
    <mergeCell ref="BZ10:CH11"/>
    <mergeCell ref="CI10:CR11"/>
    <mergeCell ref="AH6:BN6"/>
    <mergeCell ref="AH7:BN7"/>
    <mergeCell ref="AH9:BN9"/>
    <mergeCell ref="AH10:BN10"/>
    <mergeCell ref="D18:K24"/>
    <mergeCell ref="L18:AR24"/>
    <mergeCell ref="AS18:AY24"/>
    <mergeCell ref="BZ19:CR20"/>
    <mergeCell ref="BS21:BY27"/>
    <mergeCell ref="BZ21:CR27"/>
    <mergeCell ref="D13:K17"/>
    <mergeCell ref="L13:AR17"/>
    <mergeCell ref="AS13:AY17"/>
    <mergeCell ref="BS13:BY20"/>
    <mergeCell ref="BZ13:CC14"/>
    <mergeCell ref="D25:K28"/>
    <mergeCell ref="L25:BR28"/>
    <mergeCell ref="BS28:BY36"/>
    <mergeCell ref="BZ28:CD30"/>
    <mergeCell ref="CE28:CL30"/>
    <mergeCell ref="CM28:CR30"/>
    <mergeCell ref="D29:K36"/>
    <mergeCell ref="L29:BR30"/>
    <mergeCell ref="BZ49:CC52"/>
    <mergeCell ref="CD49:CH52"/>
    <mergeCell ref="CI49:CM52"/>
    <mergeCell ref="CN49:CR52"/>
    <mergeCell ref="BK53:BR54"/>
    <mergeCell ref="BZ53:CR54"/>
    <mergeCell ref="CM62:CR63"/>
    <mergeCell ref="BS47:BY54"/>
    <mergeCell ref="BZ47:CC48"/>
    <mergeCell ref="CD47:CH48"/>
    <mergeCell ref="BS55:BY61"/>
    <mergeCell ref="BZ55:CF61"/>
    <mergeCell ref="CG55:CI61"/>
    <mergeCell ref="CJ55:CR61"/>
    <mergeCell ref="AB64:AI69"/>
    <mergeCell ref="AJ64:AV69"/>
    <mergeCell ref="AW64:BB64"/>
    <mergeCell ref="BC64:BJ64"/>
    <mergeCell ref="AM57:AN61"/>
    <mergeCell ref="AO57:AV61"/>
    <mergeCell ref="AW57:AX61"/>
    <mergeCell ref="AY57:BD61"/>
    <mergeCell ref="BE57:BH61"/>
    <mergeCell ref="V57:AC61"/>
    <mergeCell ref="AW39:AY46"/>
    <mergeCell ref="AZ39:BF46"/>
    <mergeCell ref="BG39:BR46"/>
    <mergeCell ref="D39:K46"/>
    <mergeCell ref="D47:K54"/>
    <mergeCell ref="L39:AV46"/>
    <mergeCell ref="BI55:BR56"/>
    <mergeCell ref="L55:U56"/>
    <mergeCell ref="V55:AE56"/>
    <mergeCell ref="AF55:AN56"/>
    <mergeCell ref="AO55:AX56"/>
    <mergeCell ref="AY55:BH56"/>
    <mergeCell ref="L47:BJ48"/>
    <mergeCell ref="BK47:BR48"/>
    <mergeCell ref="D55:K61"/>
    <mergeCell ref="L57:S61"/>
    <mergeCell ref="BK49:BR52"/>
    <mergeCell ref="T57:U61"/>
    <mergeCell ref="AD57:AE61"/>
    <mergeCell ref="AF57:AL61"/>
    <mergeCell ref="BI57:BP61"/>
    <mergeCell ref="BQ57:BR61"/>
    <mergeCell ref="AJ73:AQ77"/>
    <mergeCell ref="AR73:BF77"/>
    <mergeCell ref="BG73:BN77"/>
    <mergeCell ref="BO73:CE77"/>
    <mergeCell ref="D62:K77"/>
    <mergeCell ref="L62:AA63"/>
    <mergeCell ref="AB62:AV63"/>
    <mergeCell ref="AW62:BR63"/>
    <mergeCell ref="BK64:BR64"/>
    <mergeCell ref="L73:S77"/>
    <mergeCell ref="T73:AI77"/>
    <mergeCell ref="BZ64:CR69"/>
    <mergeCell ref="AW65:BB67"/>
    <mergeCell ref="BC65:BJ67"/>
    <mergeCell ref="BK65:BR67"/>
    <mergeCell ref="AW68:BR69"/>
    <mergeCell ref="L70:AI72"/>
    <mergeCell ref="AJ70:BF72"/>
    <mergeCell ref="BG70:CE72"/>
    <mergeCell ref="L64:S69"/>
    <mergeCell ref="BS62:BY69"/>
    <mergeCell ref="BZ62:CD63"/>
    <mergeCell ref="CE62:CL63"/>
    <mergeCell ref="T64:AA69"/>
    <mergeCell ref="AQ103:AW106"/>
    <mergeCell ref="AX103:BP106"/>
    <mergeCell ref="BR104:CB109"/>
    <mergeCell ref="CC104:CQ109"/>
    <mergeCell ref="K107:P110"/>
    <mergeCell ref="Q107:AP110"/>
    <mergeCell ref="AQ107:AW110"/>
    <mergeCell ref="AX107:BP110"/>
    <mergeCell ref="CH110:CR110"/>
    <mergeCell ref="D103:J110"/>
    <mergeCell ref="E123:X123"/>
    <mergeCell ref="Y123:AP123"/>
    <mergeCell ref="AQ123:BH123"/>
    <mergeCell ref="BI123:BZ123"/>
    <mergeCell ref="CA123:CR123"/>
    <mergeCell ref="BZ115:CR115"/>
    <mergeCell ref="E116:AP116"/>
    <mergeCell ref="BZ116:CR116"/>
    <mergeCell ref="E117:AP118"/>
    <mergeCell ref="BZ117:CR117"/>
    <mergeCell ref="E120:X122"/>
    <mergeCell ref="Y120:AP121"/>
    <mergeCell ref="AQ120:BH121"/>
    <mergeCell ref="BI120:BZ120"/>
    <mergeCell ref="CA120:CR120"/>
    <mergeCell ref="BI121:BZ122"/>
    <mergeCell ref="CA121:CR122"/>
    <mergeCell ref="Y122:AP122"/>
    <mergeCell ref="AQ122:BH122"/>
    <mergeCell ref="AV116:BU118"/>
    <mergeCell ref="BI119:CR119"/>
    <mergeCell ref="K103:P106"/>
    <mergeCell ref="Q103:AP106"/>
    <mergeCell ref="CA126:CR126"/>
    <mergeCell ref="H127:J127"/>
    <mergeCell ref="K127:X127"/>
    <mergeCell ref="Y127:AP127"/>
    <mergeCell ref="AQ127:BH127"/>
    <mergeCell ref="BI127:BZ127"/>
    <mergeCell ref="CA127:CR127"/>
    <mergeCell ref="CA124:CR124"/>
    <mergeCell ref="H125:J125"/>
    <mergeCell ref="K125:X125"/>
    <mergeCell ref="Y125:AP125"/>
    <mergeCell ref="AQ125:BH125"/>
    <mergeCell ref="BI125:BZ125"/>
    <mergeCell ref="CA125:CR125"/>
    <mergeCell ref="H124:J124"/>
    <mergeCell ref="K124:X124"/>
    <mergeCell ref="Y124:AP124"/>
    <mergeCell ref="AQ124:BH124"/>
    <mergeCell ref="BI124:BZ124"/>
    <mergeCell ref="H126:J126"/>
    <mergeCell ref="K126:X126"/>
    <mergeCell ref="Y126:AP126"/>
    <mergeCell ref="AQ126:BH126"/>
    <mergeCell ref="BI126:BZ126"/>
    <mergeCell ref="H135:J135"/>
    <mergeCell ref="K135:X135"/>
    <mergeCell ref="Y135:AP135"/>
    <mergeCell ref="AQ135:BH135"/>
    <mergeCell ref="CA129:CR129"/>
    <mergeCell ref="H128:J128"/>
    <mergeCell ref="K128:X128"/>
    <mergeCell ref="Y128:AP128"/>
    <mergeCell ref="AQ128:BH128"/>
    <mergeCell ref="BI128:BZ128"/>
    <mergeCell ref="CA128:CR128"/>
    <mergeCell ref="E130:X130"/>
    <mergeCell ref="Y130:AP130"/>
    <mergeCell ref="AQ130:BH130"/>
    <mergeCell ref="BI130:BZ130"/>
    <mergeCell ref="CA130:CR130"/>
    <mergeCell ref="E124:G129"/>
    <mergeCell ref="H129:J129"/>
    <mergeCell ref="K129:X129"/>
    <mergeCell ref="Y129:AP129"/>
    <mergeCell ref="AQ129:BH129"/>
    <mergeCell ref="BI129:BZ129"/>
    <mergeCell ref="BI135:BZ135"/>
    <mergeCell ref="BI131:BZ131"/>
    <mergeCell ref="E134:X134"/>
    <mergeCell ref="Y134:AP134"/>
    <mergeCell ref="AQ134:BH134"/>
    <mergeCell ref="BI134:BZ134"/>
    <mergeCell ref="CA134:CR134"/>
    <mergeCell ref="E131:G132"/>
    <mergeCell ref="H131:J131"/>
    <mergeCell ref="K131:X131"/>
    <mergeCell ref="Y131:AP131"/>
    <mergeCell ref="AQ131:BH131"/>
    <mergeCell ref="CA131:CR131"/>
    <mergeCell ref="H132:J132"/>
    <mergeCell ref="K132:X132"/>
    <mergeCell ref="Y132:AP132"/>
    <mergeCell ref="AQ132:BH132"/>
    <mergeCell ref="BI132:BZ132"/>
    <mergeCell ref="CA132:CR132"/>
    <mergeCell ref="E133:X133"/>
    <mergeCell ref="Y133:AP133"/>
    <mergeCell ref="AQ133:BH133"/>
    <mergeCell ref="BI133:BZ133"/>
    <mergeCell ref="CA133:CR133"/>
    <mergeCell ref="CA136:CR136"/>
    <mergeCell ref="L139:X139"/>
    <mergeCell ref="AQ139:BH139"/>
    <mergeCell ref="CA139:CR139"/>
    <mergeCell ref="H140:J140"/>
    <mergeCell ref="K140:X140"/>
    <mergeCell ref="Y140:AP140"/>
    <mergeCell ref="AQ140:BH140"/>
    <mergeCell ref="BI140:BZ140"/>
    <mergeCell ref="H137:J139"/>
    <mergeCell ref="K137:X137"/>
    <mergeCell ref="Y137:AP137"/>
    <mergeCell ref="AQ137:BH137"/>
    <mergeCell ref="AE139:AO139"/>
    <mergeCell ref="BO139:BY139"/>
    <mergeCell ref="CA144:CR144"/>
    <mergeCell ref="K143:X143"/>
    <mergeCell ref="Y143:AP143"/>
    <mergeCell ref="AQ143:BH143"/>
    <mergeCell ref="CA140:CR140"/>
    <mergeCell ref="E141:X141"/>
    <mergeCell ref="Y141:AP141"/>
    <mergeCell ref="AQ141:BH141"/>
    <mergeCell ref="BI141:BZ141"/>
    <mergeCell ref="CA141:CR141"/>
    <mergeCell ref="E135:G140"/>
    <mergeCell ref="BI137:BZ137"/>
    <mergeCell ref="CA137:CR137"/>
    <mergeCell ref="K138:X138"/>
    <mergeCell ref="Y138:AP138"/>
    <mergeCell ref="AQ138:BH138"/>
    <mergeCell ref="BI138:BZ138"/>
    <mergeCell ref="CA138:CR138"/>
    <mergeCell ref="CA135:CR135"/>
    <mergeCell ref="H136:J136"/>
    <mergeCell ref="K136:X136"/>
    <mergeCell ref="Y136:AP136"/>
    <mergeCell ref="AQ136:BH136"/>
    <mergeCell ref="BI136:BZ136"/>
    <mergeCell ref="E142:X142"/>
    <mergeCell ref="Y142:AP142"/>
    <mergeCell ref="AQ142:BH142"/>
    <mergeCell ref="BI142:BZ142"/>
    <mergeCell ref="CA142:CR142"/>
    <mergeCell ref="E143:G144"/>
    <mergeCell ref="H143:J143"/>
    <mergeCell ref="E146:X146"/>
    <mergeCell ref="Y146:AP146"/>
    <mergeCell ref="AQ146:BH146"/>
    <mergeCell ref="BI146:BZ146"/>
    <mergeCell ref="CA146:CR146"/>
    <mergeCell ref="E145:X145"/>
    <mergeCell ref="Y145:AP145"/>
    <mergeCell ref="AQ145:BH145"/>
    <mergeCell ref="BI145:BZ145"/>
    <mergeCell ref="CA145:CR145"/>
    <mergeCell ref="BI143:BZ143"/>
    <mergeCell ref="CA143:CR143"/>
    <mergeCell ref="H144:J144"/>
    <mergeCell ref="K144:X144"/>
    <mergeCell ref="Y144:AP144"/>
    <mergeCell ref="AQ144:BH144"/>
    <mergeCell ref="BI144:BZ144"/>
    <mergeCell ref="BI148:BZ148"/>
    <mergeCell ref="CA148:CR148"/>
    <mergeCell ref="H149:J149"/>
    <mergeCell ref="K149:X149"/>
    <mergeCell ref="Y149:AP149"/>
    <mergeCell ref="AQ149:BH149"/>
    <mergeCell ref="BI149:BZ149"/>
    <mergeCell ref="CA149:CR149"/>
    <mergeCell ref="E147:X147"/>
    <mergeCell ref="Y147:AP147"/>
    <mergeCell ref="AQ147:BH147"/>
    <mergeCell ref="BI147:BZ147"/>
    <mergeCell ref="CA147:CR147"/>
    <mergeCell ref="E148:G150"/>
    <mergeCell ref="H148:J148"/>
    <mergeCell ref="K148:X148"/>
    <mergeCell ref="Y148:AP148"/>
    <mergeCell ref="AQ148:BH148"/>
    <mergeCell ref="E151:X151"/>
    <mergeCell ref="Y151:AP151"/>
    <mergeCell ref="AQ151:BH151"/>
    <mergeCell ref="BI151:BZ151"/>
    <mergeCell ref="CA151:CR151"/>
    <mergeCell ref="E152:X152"/>
    <mergeCell ref="Y152:AP152"/>
    <mergeCell ref="H150:J150"/>
    <mergeCell ref="K150:X150"/>
    <mergeCell ref="Y150:AP150"/>
    <mergeCell ref="AQ150:BH150"/>
    <mergeCell ref="BI150:BZ150"/>
    <mergeCell ref="CA150:CR150"/>
    <mergeCell ref="E156:X156"/>
    <mergeCell ref="Y156:AP156"/>
    <mergeCell ref="BI157:BZ157"/>
    <mergeCell ref="CA157:CR157"/>
    <mergeCell ref="CH158:CR158"/>
    <mergeCell ref="BZ162:CR162"/>
    <mergeCell ref="E153:X153"/>
    <mergeCell ref="Y153:AP153"/>
    <mergeCell ref="E154:X154"/>
    <mergeCell ref="Y154:AP154"/>
    <mergeCell ref="E155:X155"/>
    <mergeCell ref="Y155:AP155"/>
    <mergeCell ref="CA168:CR169"/>
    <mergeCell ref="Y169:AP169"/>
    <mergeCell ref="AQ169:BH169"/>
    <mergeCell ref="E170:X170"/>
    <mergeCell ref="Y170:AP170"/>
    <mergeCell ref="AQ170:BH170"/>
    <mergeCell ref="BI170:BZ170"/>
    <mergeCell ref="CA170:CR170"/>
    <mergeCell ref="E163:AP163"/>
    <mergeCell ref="BZ163:CR163"/>
    <mergeCell ref="E164:AP165"/>
    <mergeCell ref="BZ164:CR164"/>
    <mergeCell ref="E167:X169"/>
    <mergeCell ref="Y167:AP168"/>
    <mergeCell ref="AQ167:BH168"/>
    <mergeCell ref="BI167:BZ167"/>
    <mergeCell ref="CA167:CR167"/>
    <mergeCell ref="BI168:BZ169"/>
    <mergeCell ref="AV163:BU165"/>
    <mergeCell ref="BI166:CR166"/>
    <mergeCell ref="CA172:CR172"/>
    <mergeCell ref="K173:X173"/>
    <mergeCell ref="AQ173:BH173"/>
    <mergeCell ref="CA173:CR173"/>
    <mergeCell ref="E171:G181"/>
    <mergeCell ref="H171:X171"/>
    <mergeCell ref="Y171:AP171"/>
    <mergeCell ref="AQ171:BH171"/>
    <mergeCell ref="BI171:BZ171"/>
    <mergeCell ref="CA171:CR171"/>
    <mergeCell ref="H172:J174"/>
    <mergeCell ref="K172:X172"/>
    <mergeCell ref="Y172:AP172"/>
    <mergeCell ref="AQ172:BH172"/>
    <mergeCell ref="K174:X174"/>
    <mergeCell ref="Y174:AP174"/>
    <mergeCell ref="AQ174:BH174"/>
    <mergeCell ref="BI174:BZ174"/>
    <mergeCell ref="CA174:CR174"/>
    <mergeCell ref="H175:X175"/>
    <mergeCell ref="Y175:AP175"/>
    <mergeCell ref="AQ175:BH175"/>
    <mergeCell ref="BI175:BZ175"/>
    <mergeCell ref="AE173:AO173"/>
    <mergeCell ref="CA179:CR179"/>
    <mergeCell ref="H180:X180"/>
    <mergeCell ref="Y180:AP180"/>
    <mergeCell ref="AQ180:BH180"/>
    <mergeCell ref="BI180:BZ180"/>
    <mergeCell ref="CA180:CR180"/>
    <mergeCell ref="CA175:CR175"/>
    <mergeCell ref="CA177:CR177"/>
    <mergeCell ref="K178:X178"/>
    <mergeCell ref="Y178:AP178"/>
    <mergeCell ref="AQ178:BH178"/>
    <mergeCell ref="BI178:BZ178"/>
    <mergeCell ref="CA178:CR178"/>
    <mergeCell ref="H176:J178"/>
    <mergeCell ref="K176:X176"/>
    <mergeCell ref="Y176:AP176"/>
    <mergeCell ref="AQ176:BH176"/>
    <mergeCell ref="BI176:BZ176"/>
    <mergeCell ref="CA176:CR176"/>
    <mergeCell ref="K177:X177"/>
    <mergeCell ref="AQ177:BH177"/>
    <mergeCell ref="CA183:CR183"/>
    <mergeCell ref="E184:X184"/>
    <mergeCell ref="Y184:AP184"/>
    <mergeCell ref="AQ184:BH184"/>
    <mergeCell ref="BI184:BZ184"/>
    <mergeCell ref="CA184:CR184"/>
    <mergeCell ref="H181:X181"/>
    <mergeCell ref="Y181:AP181"/>
    <mergeCell ref="AQ181:BH181"/>
    <mergeCell ref="BI181:BZ181"/>
    <mergeCell ref="CA181:CR181"/>
    <mergeCell ref="E182:X182"/>
    <mergeCell ref="Y182:AP182"/>
    <mergeCell ref="AQ182:BH182"/>
    <mergeCell ref="BI182:BZ182"/>
    <mergeCell ref="CA182:CR182"/>
    <mergeCell ref="CA186:CR186"/>
    <mergeCell ref="H187:X187"/>
    <mergeCell ref="Y187:AP187"/>
    <mergeCell ref="AQ187:BH187"/>
    <mergeCell ref="BI187:BZ187"/>
    <mergeCell ref="CA187:CR187"/>
    <mergeCell ref="E185:X185"/>
    <mergeCell ref="Y185:AP185"/>
    <mergeCell ref="AQ185:BH185"/>
    <mergeCell ref="BI185:BZ185"/>
    <mergeCell ref="CA185:CR185"/>
    <mergeCell ref="E186:G189"/>
    <mergeCell ref="H186:X186"/>
    <mergeCell ref="Y186:AP186"/>
    <mergeCell ref="AQ186:BH186"/>
    <mergeCell ref="BI186:BZ186"/>
    <mergeCell ref="H188:X188"/>
    <mergeCell ref="Y188:AP188"/>
    <mergeCell ref="AQ188:BH188"/>
    <mergeCell ref="BI188:BZ188"/>
    <mergeCell ref="CA188:CR188"/>
    <mergeCell ref="H189:X189"/>
    <mergeCell ref="Y189:AP189"/>
    <mergeCell ref="AQ189:BH189"/>
    <mergeCell ref="AQ190:BH190"/>
    <mergeCell ref="BI190:BZ190"/>
    <mergeCell ref="CA190:CR190"/>
    <mergeCell ref="E191:G193"/>
    <mergeCell ref="H191:X191"/>
    <mergeCell ref="Y191:AP191"/>
    <mergeCell ref="AQ191:BH191"/>
    <mergeCell ref="BI191:BZ191"/>
    <mergeCell ref="BI193:BZ193"/>
    <mergeCell ref="CA193:CR193"/>
    <mergeCell ref="BI172:BZ172"/>
    <mergeCell ref="AQ200:BH200"/>
    <mergeCell ref="BI200:BZ200"/>
    <mergeCell ref="CA200:CR200"/>
    <mergeCell ref="BI202:BZ202"/>
    <mergeCell ref="CA202:CR202"/>
    <mergeCell ref="CH203:CR203"/>
    <mergeCell ref="E198:X198"/>
    <mergeCell ref="Y198:AP198"/>
    <mergeCell ref="E199:X199"/>
    <mergeCell ref="Y199:AP199"/>
    <mergeCell ref="E200:X200"/>
    <mergeCell ref="Y200:AP200"/>
    <mergeCell ref="CA194:CR194"/>
    <mergeCell ref="CA191:CR191"/>
    <mergeCell ref="H192:X192"/>
    <mergeCell ref="Y192:AP192"/>
    <mergeCell ref="AQ192:BH192"/>
    <mergeCell ref="BI192:BZ192"/>
    <mergeCell ref="CA192:CR192"/>
    <mergeCell ref="BI189:BZ189"/>
    <mergeCell ref="CA189:CR189"/>
    <mergeCell ref="E190:X190"/>
    <mergeCell ref="Y190:AP190"/>
    <mergeCell ref="BZ40:CG45"/>
    <mergeCell ref="AH115:BR115"/>
    <mergeCell ref="AH162:BR162"/>
    <mergeCell ref="E195:X195"/>
    <mergeCell ref="Y195:AP195"/>
    <mergeCell ref="E196:X196"/>
    <mergeCell ref="Y196:AP196"/>
    <mergeCell ref="E197:X197"/>
    <mergeCell ref="Y197:AP197"/>
    <mergeCell ref="H193:X193"/>
    <mergeCell ref="Y193:AP193"/>
    <mergeCell ref="AQ193:BH193"/>
    <mergeCell ref="E194:X194"/>
    <mergeCell ref="Y194:AP194"/>
    <mergeCell ref="AQ194:BH194"/>
    <mergeCell ref="BI194:BZ194"/>
    <mergeCell ref="E183:X183"/>
    <mergeCell ref="Y183:AP183"/>
    <mergeCell ref="AQ183:BH183"/>
    <mergeCell ref="BI183:BZ183"/>
    <mergeCell ref="H179:X179"/>
    <mergeCell ref="Y179:AP179"/>
    <mergeCell ref="AQ179:BH179"/>
    <mergeCell ref="BI179:BZ179"/>
  </mergeCells>
  <phoneticPr fontId="6"/>
  <conditionalFormatting sqref="AB64:AI69">
    <cfRule type="expression" dxfId="10" priority="2">
      <formula>$AB$64=""</formula>
    </cfRule>
  </conditionalFormatting>
  <dataValidations count="21">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49:BR52" xr:uid="{00000000-0002-0000-0600-000000000000}"/>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57:BP61" xr:uid="{00000000-0002-0000-0600-000001000000}">
      <formula1>0</formula1>
    </dataValidation>
    <dataValidation imeMode="halfAlpha" allowBlank="1" showInputMessage="1" showErrorMessage="1" sqref="BZ117:CR117 Q103:BP110 CC104:CQ109 BZ7:CR7 BZ164:CR164 BZ21:CF27" xr:uid="{00000000-0002-0000-0600-000002000000}"/>
    <dataValidation type="whole" errorStyle="warning" imeMode="halfAlpha" operator="greaterThanOrEqual" allowBlank="1" showInputMessage="1" showErrorMessage="1" errorTitle="入力エラー" error="整数で入力してください" sqref="V57:AC61 AF57:AL61 AO57:AV61 L57:S61" xr:uid="{00000000-0002-0000-0600-000003000000}">
      <formula1>0</formula1>
    </dataValidation>
    <dataValidation allowBlank="1" showInputMessage="1" showErrorMessage="1" prompt="都道府県名から入力してください_x000a__x000a_例：東京都千代田区富士見1-10-12" sqref="L31:BR36" xr:uid="{00000000-0002-0000-0600-000004000000}"/>
    <dataValidation imeMode="fullKatakana" allowBlank="1" showInputMessage="1" showErrorMessage="1" prompt="カタカナで入力してください" sqref="L25:BR28 BK14:BR15" xr:uid="{00000000-0002-0000-0600-000005000000}"/>
    <dataValidation imeMode="fullKatakana" allowBlank="1" showInputMessage="1" showErrorMessage="1" sqref="AZ16:BR17 BI14:BJ15" xr:uid="{00000000-0002-0000-0600-000006000000}"/>
    <dataValidation errorStyle="warning" imeMode="fullKatakana" allowBlank="1" showInputMessage="1" showErrorMessage="1" prompt="カタカナで入力してください" sqref="L13:AR17" xr:uid="{00000000-0002-0000-0600-000007000000}"/>
    <dataValidation errorStyle="warning" imeMode="halfAlpha" operator="greaterThanOrEqual" allowBlank="1" showInputMessage="1" showErrorMessage="1" errorTitle="入力エラー" error="整数で入力してください" sqref="BC65:BR67" xr:uid="{00000000-0002-0000-0600-000008000000}"/>
    <dataValidation errorStyle="warning" imeMode="halfAlpha" allowBlank="1" showInputMessage="1" showErrorMessage="1" errorTitle="入力エラー" error="元号は、数字コードで入力してください_x000a__x000a_3：昭和　4：平成　5：令和" sqref="AW65:BB67" xr:uid="{00000000-0002-0000-0600-000009000000}"/>
    <dataValidation errorStyle="warning"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39:BF46" xr:uid="{00000000-0002-0000-0600-00000A000000}"/>
    <dataValidation errorStyle="warning" imeMode="halfAlpha" allowBlank="1" showErrorMessage="1" errorTitle="入力エラー" error="男女校種は数字コードで入力してください_x000a__x000a_1:男子校　2:女子校　3:男女共学" sqref="L64:S69 AB64:AI69" xr:uid="{00000000-0002-0000-0600-00000B000000}"/>
    <dataValidation imeMode="halfAlpha" allowBlank="1" showErrorMessage="1" prompt="法人所在地と同じ場合は入力不要です" sqref="CJ55:CR61" xr:uid="{00000000-0002-0000-0600-00000C000000}"/>
    <dataValidation imeMode="halfAlpha" allowBlank="1" showErrorMessage="1" sqref="BZ55:CF61" xr:uid="{00000000-0002-0000-0600-00000D000000}"/>
    <dataValidation allowBlank="1" showErrorMessage="1" sqref="BZ15:CR18" xr:uid="{00000000-0002-0000-0600-00000E000000}"/>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10:CR11" xr:uid="{00000000-0002-0000-0600-00000F000000}"/>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10:CH11" xr:uid="{00000000-0002-0000-0600-000010000000}"/>
    <dataValidation imeMode="fullKatakana" allowBlank="1" showInputMessage="1" showErrorMessage="1" prompt="カタカナで入力してください_x000a__x000a_※役職名不要" sqref="AZ14" xr:uid="{00000000-0002-0000-0600-000011000000}"/>
    <dataValidation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57:BD61" xr:uid="{00000000-0002-0000-0600-000012000000}"/>
    <dataValidation imeMode="fullKatakana" allowBlank="1" showInputMessage="1" showErrorMessage="1" prompt="カタカナで入力し、姓と名の間は1文字空けてください_x000a__x000a_※役職名不要" sqref="AZ13 BJ13" xr:uid="{00000000-0002-0000-0600-000013000000}"/>
    <dataValidation allowBlank="1" showInputMessage="1" showErrorMessage="1" prompt="姓と名の間は1文字空けてください_x000a__x000a_※役職名不要" sqref="BJ18 AZ18" xr:uid="{00000000-0002-0000-0600-000014000000}"/>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111" min="3" max="95" man="1"/>
    <brk id="158" min="3" max="95"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6" id="{414980F6-184A-4DDE-A08D-97BFB4B81B95}">
            <xm:f>作業２!$G$53=1</xm:f>
            <x14:dxf>
              <fill>
                <patternFill patternType="none">
                  <bgColor auto="1"/>
                </patternFill>
              </fill>
            </x14:dxf>
          </x14:cfRule>
          <xm:sqref>L73:S77</xm:sqref>
        </x14:conditionalFormatting>
        <x14:conditionalFormatting xmlns:xm="http://schemas.microsoft.com/office/excel/2006/main">
          <x14:cfRule type="expression" priority="37" id="{B9E13B34-5CF1-4A26-870A-EA0756BDADFD}">
            <xm:f>作業２!$G$53=15</xm:f>
            <x14:dxf>
              <fill>
                <patternFill patternType="none">
                  <bgColor auto="1"/>
                </patternFill>
              </fill>
            </x14:dxf>
          </x14:cfRule>
          <xm:sqref>AJ73:AQ77</xm:sqref>
        </x14:conditionalFormatting>
        <x14:conditionalFormatting xmlns:xm="http://schemas.microsoft.com/office/excel/2006/main">
          <x14:cfRule type="expression" priority="1" id="{A13D2B6F-ABB7-44CD-9FC3-ABA2AF528E09}">
            <xm:f>作業２!$G$55&gt;0</xm:f>
            <x14:dxf>
              <fill>
                <patternFill patternType="none">
                  <bgColor auto="1"/>
                </patternFill>
              </fill>
            </x14:dxf>
          </x14:cfRule>
          <xm:sqref>AW65:BR67</xm:sqref>
        </x14:conditionalFormatting>
        <x14:conditionalFormatting xmlns:xm="http://schemas.microsoft.com/office/excel/2006/main">
          <x14:cfRule type="expression" priority="3" id="{57A0025F-4C78-4285-B115-19432E0F1AAA}">
            <xm:f>作業２!$G$53=1</xm:f>
            <x14:dxf>
              <fill>
                <patternFill patternType="none">
                  <bgColor auto="1"/>
                </patternFill>
              </fill>
            </x14:dxf>
          </x14:cfRule>
          <xm:sqref>AY57:BH61</xm:sqref>
        </x14:conditionalFormatting>
        <x14:conditionalFormatting xmlns:xm="http://schemas.microsoft.com/office/excel/2006/main">
          <x14:cfRule type="expression" priority="38" id="{3228843B-8EC9-4B1E-8A64-D172C26B31EC}">
            <xm:f>作業２!$G$53&gt;4</xm:f>
            <x14:dxf>
              <fill>
                <patternFill patternType="none">
                  <bgColor auto="1"/>
                </patternFill>
              </fill>
            </x14:dxf>
          </x14:cfRule>
          <xm:sqref>BG73:BN77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CW233"/>
  <sheetViews>
    <sheetView showGridLines="0" view="pageBreakPreview" topLeftCell="C4" zoomScale="75" zoomScaleNormal="70" zoomScaleSheetLayoutView="75" zoomScalePageLayoutView="70" workbookViewId="0">
      <selection activeCell="D4" sqref="D4"/>
    </sheetView>
  </sheetViews>
  <sheetFormatPr defaultColWidth="1.625" defaultRowHeight="13.5"/>
  <cols>
    <col min="1" max="1" width="2.375" hidden="1" customWidth="1"/>
    <col min="2" max="2" width="3.375" hidden="1" customWidth="1"/>
    <col min="3" max="3" width="0.75" customWidth="1"/>
    <col min="4" max="11" width="1.5" customWidth="1"/>
    <col min="12" max="44" width="1.625" customWidth="1"/>
    <col min="45" max="51" width="1.5" customWidth="1"/>
    <col min="52" max="58" width="1.625" customWidth="1"/>
    <col min="59" max="59" width="2.125" customWidth="1"/>
    <col min="60" max="69" width="1.625" customWidth="1"/>
    <col min="70" max="70" width="2.5" customWidth="1"/>
    <col min="71" max="73" width="1.625" customWidth="1"/>
    <col min="74" max="74" width="2" customWidth="1"/>
    <col min="75" max="75" width="2.375" customWidth="1"/>
    <col min="76" max="76" width="1.625" customWidth="1"/>
    <col min="77" max="77" width="1.25" customWidth="1"/>
    <col min="78" max="80" width="1.625" customWidth="1"/>
    <col min="81" max="81" width="2.25" customWidth="1"/>
    <col min="82" max="82" width="1.625" customWidth="1"/>
    <col min="83" max="83" width="2" customWidth="1"/>
    <col min="84" max="85" width="1.625" customWidth="1"/>
    <col min="86" max="86" width="2" customWidth="1"/>
    <col min="87" max="87" width="1.625" customWidth="1"/>
    <col min="88" max="88" width="1.75" customWidth="1"/>
    <col min="89" max="91" width="1.625" customWidth="1"/>
    <col min="92" max="92" width="2" customWidth="1"/>
    <col min="93" max="96" width="1.625" customWidth="1"/>
    <col min="97" max="101" width="15.625" hidden="1" customWidth="1"/>
    <col min="102" max="105" width="15.625" customWidth="1"/>
  </cols>
  <sheetData>
    <row r="1" spans="1:97" ht="6.75" hidden="1" customHeight="1">
      <c r="A1" s="2" t="s">
        <v>50</v>
      </c>
      <c r="B1" s="2">
        <v>430</v>
      </c>
    </row>
    <row r="2" spans="1:97" s="3" customFormat="1" ht="33" hidden="1" customHeight="1">
      <c r="A2" s="8" t="s">
        <v>51</v>
      </c>
      <c r="D2" s="989" t="s">
        <v>62</v>
      </c>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c r="CJ2" s="990"/>
      <c r="CK2" s="990"/>
      <c r="CL2" s="990"/>
      <c r="CM2" s="990"/>
      <c r="CN2" s="990"/>
      <c r="CO2" s="990"/>
      <c r="CP2" s="990"/>
      <c r="CQ2" s="990"/>
      <c r="CR2" s="991"/>
    </row>
    <row r="3" spans="1:97" hidden="1"/>
    <row r="4" spans="1:97" ht="16.5" customHeight="1">
      <c r="BZ4" s="992" t="s">
        <v>31</v>
      </c>
      <c r="CA4" s="992"/>
      <c r="CB4" s="992"/>
      <c r="CC4" s="992"/>
      <c r="CD4" s="992"/>
      <c r="CE4" s="992"/>
      <c r="CF4" s="992"/>
      <c r="CG4" s="992"/>
      <c r="CH4" s="992"/>
      <c r="CI4" s="992"/>
      <c r="CJ4" s="992"/>
      <c r="CK4" s="992"/>
      <c r="CL4" s="992"/>
      <c r="CM4" s="992"/>
      <c r="CN4" s="992"/>
      <c r="CO4" s="992"/>
      <c r="CP4" s="992"/>
      <c r="CQ4" s="992"/>
      <c r="CR4" s="992"/>
    </row>
    <row r="5" spans="1:97" ht="9.75" customHeight="1"/>
    <row r="6" spans="1:97" ht="24.75" customHeight="1">
      <c r="E6" s="1"/>
      <c r="F6" s="1"/>
      <c r="G6" s="1"/>
      <c r="H6" s="1"/>
      <c r="I6" s="1"/>
      <c r="J6" s="1"/>
      <c r="K6" s="1"/>
      <c r="M6" s="1"/>
      <c r="N6" s="1"/>
      <c r="O6" s="1"/>
      <c r="P6" s="1"/>
      <c r="Q6" s="1"/>
      <c r="R6" s="1"/>
      <c r="S6" s="1"/>
      <c r="T6" s="1"/>
      <c r="U6" s="1"/>
      <c r="V6" s="1"/>
      <c r="W6" s="1"/>
      <c r="X6" s="1"/>
      <c r="Y6" s="1"/>
      <c r="Z6" s="1"/>
      <c r="AA6" s="1"/>
      <c r="AB6" s="1"/>
      <c r="AC6" s="1"/>
      <c r="AD6" s="1"/>
      <c r="AE6" s="1"/>
      <c r="AH6" s="1016" t="s">
        <v>2</v>
      </c>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c r="BK6" s="1016"/>
      <c r="BL6" s="1016"/>
      <c r="BM6" s="1016"/>
      <c r="BN6" s="1016"/>
      <c r="BO6" s="1"/>
      <c r="BP6" s="1"/>
      <c r="BQ6" s="1"/>
      <c r="BR6" s="1"/>
      <c r="BS6" s="1"/>
      <c r="BT6" s="1"/>
      <c r="BU6" s="1"/>
      <c r="BV6" s="1"/>
      <c r="BW6" s="1"/>
      <c r="BX6" s="1"/>
      <c r="BY6" s="11"/>
      <c r="BZ6" s="993" t="s">
        <v>0</v>
      </c>
      <c r="CA6" s="994"/>
      <c r="CB6" s="994"/>
      <c r="CC6" s="994"/>
      <c r="CD6" s="994"/>
      <c r="CE6" s="994"/>
      <c r="CF6" s="994"/>
      <c r="CG6" s="994"/>
      <c r="CH6" s="994"/>
      <c r="CI6" s="994"/>
      <c r="CJ6" s="994"/>
      <c r="CK6" s="994"/>
      <c r="CL6" s="994"/>
      <c r="CM6" s="994"/>
      <c r="CN6" s="994"/>
      <c r="CO6" s="994"/>
      <c r="CP6" s="994"/>
      <c r="CQ6" s="994"/>
      <c r="CR6" s="995"/>
    </row>
    <row r="7" spans="1:97" ht="39" customHeight="1">
      <c r="AH7" s="1017" t="s">
        <v>473</v>
      </c>
      <c r="AI7" s="1017"/>
      <c r="AJ7" s="1017"/>
      <c r="AK7" s="1017"/>
      <c r="AL7" s="1017"/>
      <c r="AM7" s="1017"/>
      <c r="AN7" s="1017"/>
      <c r="AO7" s="1017"/>
      <c r="AP7" s="1017"/>
      <c r="AQ7" s="1017"/>
      <c r="AR7" s="1017"/>
      <c r="AS7" s="1017"/>
      <c r="AT7" s="1017"/>
      <c r="AU7" s="1017"/>
      <c r="AV7" s="1017"/>
      <c r="AW7" s="1017"/>
      <c r="AX7" s="1017"/>
      <c r="AY7" s="1017"/>
      <c r="AZ7" s="1017"/>
      <c r="BA7" s="1017"/>
      <c r="BB7" s="1017"/>
      <c r="BC7" s="1017"/>
      <c r="BD7" s="1017"/>
      <c r="BE7" s="1017"/>
      <c r="BF7" s="1017"/>
      <c r="BG7" s="1017"/>
      <c r="BH7" s="1017"/>
      <c r="BI7" s="1017"/>
      <c r="BJ7" s="1017"/>
      <c r="BK7" s="1017"/>
      <c r="BL7" s="1017"/>
      <c r="BM7" s="1017"/>
      <c r="BN7" s="1017"/>
      <c r="BZ7" s="996"/>
      <c r="CA7" s="997"/>
      <c r="CB7" s="997"/>
      <c r="CC7" s="997"/>
      <c r="CD7" s="997"/>
      <c r="CE7" s="997"/>
      <c r="CF7" s="997"/>
      <c r="CG7" s="997"/>
      <c r="CH7" s="997"/>
      <c r="CI7" s="997"/>
      <c r="CJ7" s="997"/>
      <c r="CK7" s="997"/>
      <c r="CL7" s="997"/>
      <c r="CM7" s="997"/>
      <c r="CN7" s="997"/>
      <c r="CO7" s="997"/>
      <c r="CP7" s="997"/>
      <c r="CQ7" s="997"/>
      <c r="CR7" s="998"/>
    </row>
    <row r="8" spans="1:97" ht="7.5" customHeight="1" thickBot="1">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row>
    <row r="9" spans="1:97" ht="24.75" customHeight="1" thickTop="1">
      <c r="E9" s="1"/>
      <c r="F9" s="1"/>
      <c r="G9" s="1"/>
      <c r="H9" s="1"/>
      <c r="I9" s="1"/>
      <c r="J9" s="1"/>
      <c r="K9" s="1"/>
      <c r="L9" s="1"/>
      <c r="M9" s="1"/>
      <c r="N9" s="1"/>
      <c r="O9" s="1"/>
      <c r="P9" s="1"/>
      <c r="Q9" s="1"/>
      <c r="R9" s="1"/>
      <c r="S9" s="1"/>
      <c r="T9" s="1"/>
      <c r="U9" s="1"/>
      <c r="V9" s="1"/>
      <c r="W9" s="1"/>
      <c r="X9" s="1"/>
      <c r="Y9" s="1"/>
      <c r="Z9" s="1"/>
      <c r="AA9" s="1"/>
      <c r="AB9" s="1"/>
      <c r="AC9" s="1"/>
      <c r="AD9" s="1"/>
      <c r="AE9" s="1"/>
      <c r="AF9" s="1"/>
      <c r="AG9" s="1"/>
      <c r="AH9" s="992" t="s">
        <v>474</v>
      </c>
      <c r="AI9" s="992"/>
      <c r="AJ9" s="992"/>
      <c r="AK9" s="992"/>
      <c r="AL9" s="992"/>
      <c r="AM9" s="992"/>
      <c r="AN9" s="992"/>
      <c r="AO9" s="992"/>
      <c r="AP9" s="992"/>
      <c r="AQ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S9" s="999" t="s">
        <v>35</v>
      </c>
      <c r="BT9" s="1000"/>
      <c r="BU9" s="1000"/>
      <c r="BV9" s="1000"/>
      <c r="BW9" s="1000"/>
      <c r="BX9" s="1000"/>
      <c r="BY9" s="1001"/>
      <c r="BZ9" s="1007" t="s">
        <v>55</v>
      </c>
      <c r="CA9" s="1008"/>
      <c r="CB9" s="1008"/>
      <c r="CC9" s="1008"/>
      <c r="CD9" s="1008"/>
      <c r="CE9" s="1008"/>
      <c r="CF9" s="1008"/>
      <c r="CG9" s="1008"/>
      <c r="CH9" s="1009"/>
      <c r="CI9" s="1007" t="s">
        <v>56</v>
      </c>
      <c r="CJ9" s="1008"/>
      <c r="CK9" s="1008"/>
      <c r="CL9" s="1008"/>
      <c r="CM9" s="1008"/>
      <c r="CN9" s="1008"/>
      <c r="CO9" s="1008"/>
      <c r="CP9" s="1008"/>
      <c r="CQ9" s="1008"/>
      <c r="CR9" s="1010"/>
      <c r="CS9" t="s">
        <v>62</v>
      </c>
    </row>
    <row r="10" spans="1:97" ht="19.5" customHeight="1">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1018" t="str">
        <f ca="1">CONCATENATE("（ ",作業２!C67," ",作業２!C59," 年 5 月 1 日現在 ）" )</f>
        <v>（ 令和 6 年 5 月 1 日現在 ）</v>
      </c>
      <c r="AI10" s="1018"/>
      <c r="AJ10" s="1018"/>
      <c r="AK10" s="1018"/>
      <c r="AL10" s="1018"/>
      <c r="AM10" s="1018"/>
      <c r="AN10" s="1018"/>
      <c r="AO10" s="1018"/>
      <c r="AP10" s="1018"/>
      <c r="AQ10" s="1018"/>
      <c r="AR10" s="1018"/>
      <c r="AS10" s="1018"/>
      <c r="AT10" s="1018"/>
      <c r="AU10" s="1018"/>
      <c r="AV10" s="1018"/>
      <c r="AW10" s="1018"/>
      <c r="AX10" s="1018"/>
      <c r="AY10" s="1018"/>
      <c r="AZ10" s="1018"/>
      <c r="BA10" s="1018"/>
      <c r="BB10" s="1018"/>
      <c r="BC10" s="1018"/>
      <c r="BD10" s="1018"/>
      <c r="BE10" s="1018"/>
      <c r="BF10" s="1018"/>
      <c r="BG10" s="1018"/>
      <c r="BH10" s="1018"/>
      <c r="BI10" s="1018"/>
      <c r="BJ10" s="1018"/>
      <c r="BK10" s="1018"/>
      <c r="BL10" s="1018"/>
      <c r="BM10" s="1018"/>
      <c r="BN10" s="1018"/>
      <c r="BS10" s="916"/>
      <c r="BT10" s="1002"/>
      <c r="BU10" s="1002"/>
      <c r="BV10" s="1002"/>
      <c r="BW10" s="1002"/>
      <c r="BX10" s="1002"/>
      <c r="BY10" s="1003"/>
      <c r="BZ10" s="1011" t="str">
        <f ca="1">IF(作業１!F8="（昨年度新設法人）","",IF(AV116="",IF(作業１!F22="","",作業１!F22),""))</f>
        <v/>
      </c>
      <c r="CA10" s="1012"/>
      <c r="CB10" s="1012"/>
      <c r="CC10" s="1012"/>
      <c r="CD10" s="1012"/>
      <c r="CE10" s="1012"/>
      <c r="CF10" s="1012"/>
      <c r="CG10" s="1012"/>
      <c r="CH10" s="1013"/>
      <c r="CI10" s="1011" t="str">
        <f>IF(作業１!F21="","",作業１!F21)</f>
        <v/>
      </c>
      <c r="CJ10" s="1012"/>
      <c r="CK10" s="1012"/>
      <c r="CL10" s="1012"/>
      <c r="CM10" s="1012"/>
      <c r="CN10" s="1012"/>
      <c r="CO10" s="1012"/>
      <c r="CP10" s="1012"/>
      <c r="CQ10" s="1012"/>
      <c r="CR10" s="1015"/>
    </row>
    <row r="11" spans="1:97" ht="11.25" customHeight="1">
      <c r="BD11" s="4"/>
      <c r="BS11" s="916"/>
      <c r="BT11" s="1002"/>
      <c r="BU11" s="1002"/>
      <c r="BV11" s="1002"/>
      <c r="BW11" s="1002"/>
      <c r="BX11" s="1002"/>
      <c r="BY11" s="1003"/>
      <c r="BZ11" s="1014"/>
      <c r="CA11" s="1012"/>
      <c r="CB11" s="1012"/>
      <c r="CC11" s="1012"/>
      <c r="CD11" s="1012"/>
      <c r="CE11" s="1012"/>
      <c r="CF11" s="1012"/>
      <c r="CG11" s="1012"/>
      <c r="CH11" s="1013"/>
      <c r="CI11" s="1014"/>
      <c r="CJ11" s="1012"/>
      <c r="CK11" s="1012"/>
      <c r="CL11" s="1012"/>
      <c r="CM11" s="1012"/>
      <c r="CN11" s="1012"/>
      <c r="CO11" s="1012"/>
      <c r="CP11" s="1012"/>
      <c r="CQ11" s="1012"/>
      <c r="CR11" s="1015"/>
    </row>
    <row r="12" spans="1:97" ht="17.25" customHeight="1" thickBot="1">
      <c r="D12" s="432" t="s">
        <v>513</v>
      </c>
      <c r="BS12" s="1004"/>
      <c r="BT12" s="1005"/>
      <c r="BU12" s="1005"/>
      <c r="BV12" s="1005"/>
      <c r="BW12" s="1005"/>
      <c r="BX12" s="1005"/>
      <c r="BY12" s="1006"/>
      <c r="BZ12" s="337" t="s">
        <v>49</v>
      </c>
      <c r="CA12" s="336"/>
      <c r="CB12" s="336"/>
      <c r="CC12" s="336"/>
      <c r="CD12" s="336"/>
      <c r="CE12" s="336"/>
      <c r="CF12" s="336"/>
      <c r="CG12" s="336"/>
      <c r="CH12" s="336"/>
      <c r="CI12" s="336"/>
      <c r="CJ12" s="336"/>
      <c r="CK12" s="336"/>
      <c r="CL12" s="336"/>
      <c r="CM12" s="336"/>
      <c r="CN12" s="336"/>
      <c r="CO12" s="336"/>
      <c r="CP12" s="336"/>
      <c r="CQ12" s="336"/>
      <c r="CR12" s="338"/>
    </row>
    <row r="13" spans="1:97" ht="15" customHeight="1" thickTop="1">
      <c r="D13" s="999" t="str">
        <f>IF(LEN(IF(作業１!F12&gt;1,CONCATENATE(作業１!G18," ",作業１!G6," ",作業２!H8),IF(作業１!F12=1,CONCATENATE(作業１!G19," ",作業１!G6),"")))&gt;50,"フリガナ　　　　　　　※2","フリガナ")</f>
        <v>フリガナ</v>
      </c>
      <c r="E13" s="1000"/>
      <c r="F13" s="1000"/>
      <c r="G13" s="1000"/>
      <c r="H13" s="1000"/>
      <c r="I13" s="1000"/>
      <c r="J13" s="1000"/>
      <c r="K13" s="1001"/>
      <c r="L13" s="1019" t="str">
        <f>IF(作業１!F7="（個人立）",IF(作業２!H8&gt;0,作業２!H8,""),LEFT(IF(作業１!F12&gt;1,CONCATENATE(作業１!G18," ",作業１!G6," ",作業２!H8),IF(作業１!F12=1,CONCATENATE(作業１!G18," ",作業１!G6),"")),50))</f>
        <v/>
      </c>
      <c r="M13" s="1020"/>
      <c r="N13" s="1020"/>
      <c r="O13" s="1020"/>
      <c r="P13" s="1020"/>
      <c r="Q13" s="1020"/>
      <c r="R13" s="1020"/>
      <c r="S13" s="1020"/>
      <c r="T13" s="1020"/>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1"/>
      <c r="AS13" s="1028" t="s">
        <v>12</v>
      </c>
      <c r="AT13" s="1000"/>
      <c r="AU13" s="1000"/>
      <c r="AV13" s="1000"/>
      <c r="AW13" s="1000"/>
      <c r="AX13" s="1000"/>
      <c r="AY13" s="1001"/>
      <c r="AZ13" s="1083" t="s">
        <v>385</v>
      </c>
      <c r="BA13" s="1084"/>
      <c r="BB13" s="1084"/>
      <c r="BC13" s="1084"/>
      <c r="BD13" s="1084"/>
      <c r="BE13" s="1084"/>
      <c r="BF13" s="1084"/>
      <c r="BG13" s="1084"/>
      <c r="BH13" s="1084"/>
      <c r="BI13" s="1085"/>
      <c r="BJ13" s="1084" t="s">
        <v>386</v>
      </c>
      <c r="BK13" s="1084"/>
      <c r="BL13" s="1084"/>
      <c r="BM13" s="1084"/>
      <c r="BN13" s="1084"/>
      <c r="BO13" s="1084"/>
      <c r="BP13" s="1084"/>
      <c r="BQ13" s="1084"/>
      <c r="BR13" s="1086"/>
      <c r="BS13" s="1029" t="s">
        <v>23</v>
      </c>
      <c r="BT13" s="763"/>
      <c r="BU13" s="763"/>
      <c r="BV13" s="763"/>
      <c r="BW13" s="763"/>
      <c r="BX13" s="763"/>
      <c r="BY13" s="764"/>
      <c r="BZ13" s="920" t="s">
        <v>8</v>
      </c>
      <c r="CA13" s="921"/>
      <c r="CB13" s="921"/>
      <c r="CC13" s="921"/>
      <c r="CD13" s="921" t="s">
        <v>3</v>
      </c>
      <c r="CE13" s="921"/>
      <c r="CF13" s="921"/>
      <c r="CG13" s="921"/>
      <c r="CH13" s="921"/>
      <c r="CI13" s="921" t="s">
        <v>4</v>
      </c>
      <c r="CJ13" s="921"/>
      <c r="CK13" s="921"/>
      <c r="CL13" s="921"/>
      <c r="CM13" s="921"/>
      <c r="CN13" s="921" t="s">
        <v>5</v>
      </c>
      <c r="CO13" s="921"/>
      <c r="CP13" s="921"/>
      <c r="CQ13" s="921"/>
      <c r="CR13" s="1205"/>
    </row>
    <row r="14" spans="1:97" ht="3" customHeight="1">
      <c r="D14" s="916"/>
      <c r="E14" s="1002"/>
      <c r="F14" s="1002"/>
      <c r="G14" s="1002"/>
      <c r="H14" s="1002"/>
      <c r="I14" s="1002"/>
      <c r="J14" s="1002"/>
      <c r="K14" s="1003"/>
      <c r="L14" s="1022"/>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4"/>
      <c r="AS14" s="1029"/>
      <c r="AT14" s="1002"/>
      <c r="AU14" s="1002"/>
      <c r="AV14" s="1002"/>
      <c r="AW14" s="1002"/>
      <c r="AX14" s="1002"/>
      <c r="AY14" s="1003"/>
      <c r="AZ14" s="1087" t="str">
        <f>IF(作業１!F10="","",作業１!F10)</f>
        <v/>
      </c>
      <c r="BA14" s="1088"/>
      <c r="BB14" s="1088"/>
      <c r="BC14" s="1088"/>
      <c r="BD14" s="1088"/>
      <c r="BE14" s="1088"/>
      <c r="BF14" s="1088"/>
      <c r="BG14" s="1088"/>
      <c r="BH14" s="1088"/>
      <c r="BI14" s="140"/>
      <c r="BJ14" s="141"/>
      <c r="BK14" s="1089" t="str">
        <f>IF(作業１!G10="","",作業１!G10)</f>
        <v/>
      </c>
      <c r="BL14" s="1089"/>
      <c r="BM14" s="1089"/>
      <c r="BN14" s="1089"/>
      <c r="BO14" s="1089"/>
      <c r="BP14" s="1089"/>
      <c r="BQ14" s="1089"/>
      <c r="BR14" s="1090"/>
      <c r="BS14" s="1031"/>
      <c r="BT14" s="763"/>
      <c r="BU14" s="763"/>
      <c r="BV14" s="763"/>
      <c r="BW14" s="763"/>
      <c r="BX14" s="763"/>
      <c r="BY14" s="764"/>
      <c r="BZ14" s="920"/>
      <c r="CA14" s="921"/>
      <c r="CB14" s="921"/>
      <c r="CC14" s="921"/>
      <c r="CD14" s="921"/>
      <c r="CE14" s="921"/>
      <c r="CF14" s="921"/>
      <c r="CG14" s="921"/>
      <c r="CH14" s="921"/>
      <c r="CI14" s="921"/>
      <c r="CJ14" s="921"/>
      <c r="CK14" s="921"/>
      <c r="CL14" s="921"/>
      <c r="CM14" s="921"/>
      <c r="CN14" s="921"/>
      <c r="CO14" s="921"/>
      <c r="CP14" s="921"/>
      <c r="CQ14" s="921"/>
      <c r="CR14" s="1205"/>
    </row>
    <row r="15" spans="1:97" ht="19.5" customHeight="1">
      <c r="D15" s="916"/>
      <c r="E15" s="1002"/>
      <c r="F15" s="1002"/>
      <c r="G15" s="1002"/>
      <c r="H15" s="1002"/>
      <c r="I15" s="1002"/>
      <c r="J15" s="1002"/>
      <c r="K15" s="1003"/>
      <c r="L15" s="1022"/>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4"/>
      <c r="AS15" s="1029"/>
      <c r="AT15" s="1002"/>
      <c r="AU15" s="1002"/>
      <c r="AV15" s="1002"/>
      <c r="AW15" s="1002"/>
      <c r="AX15" s="1002"/>
      <c r="AY15" s="1003"/>
      <c r="AZ15" s="1087"/>
      <c r="BA15" s="1088"/>
      <c r="BB15" s="1088"/>
      <c r="BC15" s="1088"/>
      <c r="BD15" s="1088"/>
      <c r="BE15" s="1088"/>
      <c r="BF15" s="1088"/>
      <c r="BG15" s="1088"/>
      <c r="BH15" s="1088"/>
      <c r="BI15" s="140"/>
      <c r="BJ15" s="141"/>
      <c r="BK15" s="1089"/>
      <c r="BL15" s="1089"/>
      <c r="BM15" s="1089"/>
      <c r="BN15" s="1089"/>
      <c r="BO15" s="1089"/>
      <c r="BP15" s="1089"/>
      <c r="BQ15" s="1089"/>
      <c r="BR15" s="1090"/>
      <c r="BS15" s="1031"/>
      <c r="BT15" s="763"/>
      <c r="BU15" s="763"/>
      <c r="BV15" s="763"/>
      <c r="BW15" s="763"/>
      <c r="BX15" s="763"/>
      <c r="BY15" s="764"/>
      <c r="BZ15" s="257"/>
      <c r="CA15" s="258"/>
      <c r="CB15" s="258"/>
      <c r="CC15" s="258"/>
      <c r="CD15" s="259"/>
      <c r="CE15" s="259"/>
      <c r="CF15" s="259"/>
      <c r="CG15" s="259"/>
      <c r="CH15" s="259"/>
      <c r="CI15" s="259"/>
      <c r="CJ15" s="259"/>
      <c r="CK15" s="259"/>
      <c r="CL15" s="259"/>
      <c r="CM15" s="259"/>
      <c r="CN15" s="259"/>
      <c r="CO15" s="259"/>
      <c r="CP15" s="259"/>
      <c r="CQ15" s="259"/>
      <c r="CR15" s="260"/>
    </row>
    <row r="16" spans="1:97" ht="2.25" customHeight="1">
      <c r="D16" s="916"/>
      <c r="E16" s="1002"/>
      <c r="F16" s="1002"/>
      <c r="G16" s="1002"/>
      <c r="H16" s="1002"/>
      <c r="I16" s="1002"/>
      <c r="J16" s="1002"/>
      <c r="K16" s="1003"/>
      <c r="L16" s="1022"/>
      <c r="M16" s="1023"/>
      <c r="N16" s="1023"/>
      <c r="O16" s="1023"/>
      <c r="P16" s="1023"/>
      <c r="Q16" s="1023"/>
      <c r="R16" s="1023"/>
      <c r="S16" s="1023"/>
      <c r="T16" s="1023"/>
      <c r="U16" s="1023"/>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4"/>
      <c r="AS16" s="1029"/>
      <c r="AT16" s="1002"/>
      <c r="AU16" s="1002"/>
      <c r="AV16" s="1002"/>
      <c r="AW16" s="1002"/>
      <c r="AX16" s="1002"/>
      <c r="AY16" s="1003"/>
      <c r="AZ16" s="110"/>
      <c r="BA16" s="111"/>
      <c r="BB16" s="111"/>
      <c r="BC16" s="111"/>
      <c r="BD16" s="111"/>
      <c r="BE16" s="111"/>
      <c r="BF16" s="111"/>
      <c r="BG16" s="111"/>
      <c r="BH16" s="111"/>
      <c r="BI16" s="112"/>
      <c r="BJ16" s="113"/>
      <c r="BK16" s="113"/>
      <c r="BL16" s="113"/>
      <c r="BM16" s="113"/>
      <c r="BN16" s="113"/>
      <c r="BO16" s="113"/>
      <c r="BP16" s="113"/>
      <c r="BQ16" s="113"/>
      <c r="BR16" s="114"/>
      <c r="BS16" s="1031"/>
      <c r="BT16" s="763"/>
      <c r="BU16" s="763"/>
      <c r="BV16" s="763"/>
      <c r="BW16" s="763"/>
      <c r="BX16" s="763"/>
      <c r="BY16" s="764"/>
      <c r="BZ16" s="257"/>
      <c r="CA16" s="258"/>
      <c r="CB16" s="258"/>
      <c r="CC16" s="258"/>
      <c r="CD16" s="259"/>
      <c r="CE16" s="259"/>
      <c r="CF16" s="259"/>
      <c r="CG16" s="259"/>
      <c r="CH16" s="259"/>
      <c r="CI16" s="259"/>
      <c r="CJ16" s="259"/>
      <c r="CK16" s="259"/>
      <c r="CL16" s="259"/>
      <c r="CM16" s="259"/>
      <c r="CN16" s="259"/>
      <c r="CO16" s="259"/>
      <c r="CP16" s="259"/>
      <c r="CQ16" s="259"/>
      <c r="CR16" s="260"/>
    </row>
    <row r="17" spans="4:96" ht="2.25" customHeight="1">
      <c r="D17" s="1004"/>
      <c r="E17" s="1005"/>
      <c r="F17" s="1005"/>
      <c r="G17" s="1005"/>
      <c r="H17" s="1005"/>
      <c r="I17" s="1005"/>
      <c r="J17" s="1005"/>
      <c r="K17" s="1006"/>
      <c r="L17" s="1025"/>
      <c r="M17" s="1026"/>
      <c r="N17" s="1026"/>
      <c r="O17" s="1026"/>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1027"/>
      <c r="AS17" s="1030"/>
      <c r="AT17" s="1005"/>
      <c r="AU17" s="1005"/>
      <c r="AV17" s="1005"/>
      <c r="AW17" s="1005"/>
      <c r="AX17" s="1005"/>
      <c r="AY17" s="1006"/>
      <c r="AZ17" s="115"/>
      <c r="BA17" s="116"/>
      <c r="BB17" s="116"/>
      <c r="BC17" s="116"/>
      <c r="BD17" s="116"/>
      <c r="BE17" s="116"/>
      <c r="BF17" s="116"/>
      <c r="BG17" s="116"/>
      <c r="BH17" s="116"/>
      <c r="BI17" s="117"/>
      <c r="BJ17" s="118"/>
      <c r="BK17" s="118"/>
      <c r="BL17" s="118"/>
      <c r="BM17" s="118"/>
      <c r="BN17" s="118"/>
      <c r="BO17" s="118"/>
      <c r="BP17" s="118"/>
      <c r="BQ17" s="118"/>
      <c r="BR17" s="119"/>
      <c r="BS17" s="1031"/>
      <c r="BT17" s="763"/>
      <c r="BU17" s="763"/>
      <c r="BV17" s="763"/>
      <c r="BW17" s="763"/>
      <c r="BX17" s="763"/>
      <c r="BY17" s="764"/>
      <c r="BZ17" s="257"/>
      <c r="CA17" s="258"/>
      <c r="CB17" s="258"/>
      <c r="CC17" s="258"/>
      <c r="CD17" s="259"/>
      <c r="CE17" s="259"/>
      <c r="CF17" s="259"/>
      <c r="CG17" s="259"/>
      <c r="CH17" s="259"/>
      <c r="CI17" s="259"/>
      <c r="CJ17" s="259"/>
      <c r="CK17" s="259"/>
      <c r="CL17" s="259"/>
      <c r="CM17" s="259"/>
      <c r="CN17" s="259"/>
      <c r="CO17" s="259"/>
      <c r="CP17" s="259"/>
      <c r="CQ17" s="259"/>
      <c r="CR17" s="260"/>
    </row>
    <row r="18" spans="4:96" ht="6" customHeight="1">
      <c r="D18" s="756" t="str">
        <f>IF( I88="","法人・　　　　　　　　　　学校等名　　　　　　　　　　※","法人・　　　　　　　　　　学校等名　　　　　　　　　　※1")</f>
        <v>法人・　　　　　　　　　　学校等名　　　　　　　　　　※</v>
      </c>
      <c r="E18" s="757"/>
      <c r="F18" s="757"/>
      <c r="G18" s="757"/>
      <c r="H18" s="757"/>
      <c r="I18" s="757"/>
      <c r="J18" s="757"/>
      <c r="K18" s="758"/>
      <c r="L18" s="1038" t="str">
        <f>IF(作業１!F7="（個人立）",IF(作業２!H9=0,"",作業２!H9),(IF(作業１!F12&gt;1,CONCATENATE(作業１!F18," ",作業１!G7," ",作業２!H9),IF(作業１!F12=1,CONCATENATE(作業１!F18," ",作業１!G7),""))))</f>
        <v/>
      </c>
      <c r="M18" s="1039"/>
      <c r="N18" s="1039"/>
      <c r="O18" s="1039"/>
      <c r="P18" s="1039"/>
      <c r="Q18" s="1039"/>
      <c r="R18" s="1039"/>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40"/>
      <c r="AS18" s="1047" t="s">
        <v>11</v>
      </c>
      <c r="AT18" s="1048"/>
      <c r="AU18" s="1048"/>
      <c r="AV18" s="1048"/>
      <c r="AW18" s="1048"/>
      <c r="AX18" s="1048"/>
      <c r="AY18" s="1049"/>
      <c r="AZ18" s="1091" t="s">
        <v>302</v>
      </c>
      <c r="BA18" s="1092"/>
      <c r="BB18" s="1092"/>
      <c r="BC18" s="1092"/>
      <c r="BD18" s="1092"/>
      <c r="BE18" s="1092"/>
      <c r="BF18" s="1092"/>
      <c r="BG18" s="1092"/>
      <c r="BH18" s="1092"/>
      <c r="BI18" s="1093"/>
      <c r="BJ18" s="1092" t="s">
        <v>64</v>
      </c>
      <c r="BK18" s="1092"/>
      <c r="BL18" s="1092"/>
      <c r="BM18" s="1092"/>
      <c r="BN18" s="1092"/>
      <c r="BO18" s="1092"/>
      <c r="BP18" s="1092"/>
      <c r="BQ18" s="1092"/>
      <c r="BR18" s="1097"/>
      <c r="BS18" s="1031"/>
      <c r="BT18" s="763"/>
      <c r="BU18" s="763"/>
      <c r="BV18" s="763"/>
      <c r="BW18" s="763"/>
      <c r="BX18" s="763"/>
      <c r="BY18" s="764"/>
      <c r="BZ18" s="261"/>
      <c r="CA18" s="262"/>
      <c r="CB18" s="262"/>
      <c r="CC18" s="262"/>
      <c r="CD18" s="263"/>
      <c r="CE18" s="263"/>
      <c r="CF18" s="263"/>
      <c r="CG18" s="263"/>
      <c r="CH18" s="263"/>
      <c r="CI18" s="263"/>
      <c r="CJ18" s="263"/>
      <c r="CK18" s="263"/>
      <c r="CL18" s="263"/>
      <c r="CM18" s="263"/>
      <c r="CN18" s="263"/>
      <c r="CO18" s="263"/>
      <c r="CP18" s="263"/>
      <c r="CQ18" s="263"/>
      <c r="CR18" s="264"/>
    </row>
    <row r="19" spans="4:96" ht="9.75" customHeight="1">
      <c r="D19" s="762"/>
      <c r="E19" s="763"/>
      <c r="F19" s="763"/>
      <c r="G19" s="763"/>
      <c r="H19" s="763"/>
      <c r="I19" s="763"/>
      <c r="J19" s="763"/>
      <c r="K19" s="764"/>
      <c r="L19" s="1041"/>
      <c r="M19" s="1042"/>
      <c r="N19" s="1042"/>
      <c r="O19" s="1042"/>
      <c r="P19" s="1042"/>
      <c r="Q19" s="1042"/>
      <c r="R19" s="1042"/>
      <c r="S19" s="1042"/>
      <c r="T19" s="1042"/>
      <c r="U19" s="1042"/>
      <c r="V19" s="1042"/>
      <c r="W19" s="1042"/>
      <c r="X19" s="1042"/>
      <c r="Y19" s="1042"/>
      <c r="Z19" s="1042"/>
      <c r="AA19" s="1042"/>
      <c r="AB19" s="1042"/>
      <c r="AC19" s="1042"/>
      <c r="AD19" s="1042"/>
      <c r="AE19" s="1042"/>
      <c r="AF19" s="1042"/>
      <c r="AG19" s="1042"/>
      <c r="AH19" s="1042"/>
      <c r="AI19" s="1042"/>
      <c r="AJ19" s="1042"/>
      <c r="AK19" s="1042"/>
      <c r="AL19" s="1042"/>
      <c r="AM19" s="1042"/>
      <c r="AN19" s="1042"/>
      <c r="AO19" s="1042"/>
      <c r="AP19" s="1042"/>
      <c r="AQ19" s="1042"/>
      <c r="AR19" s="1043"/>
      <c r="AS19" s="1050"/>
      <c r="AT19" s="1051"/>
      <c r="AU19" s="1051"/>
      <c r="AV19" s="1051"/>
      <c r="AW19" s="1051"/>
      <c r="AX19" s="1051"/>
      <c r="AY19" s="1052"/>
      <c r="AZ19" s="1094"/>
      <c r="BA19" s="1095"/>
      <c r="BB19" s="1095"/>
      <c r="BC19" s="1095"/>
      <c r="BD19" s="1095"/>
      <c r="BE19" s="1095"/>
      <c r="BF19" s="1095"/>
      <c r="BG19" s="1095"/>
      <c r="BH19" s="1095"/>
      <c r="BI19" s="1096"/>
      <c r="BJ19" s="1095"/>
      <c r="BK19" s="1095"/>
      <c r="BL19" s="1095"/>
      <c r="BM19" s="1095"/>
      <c r="BN19" s="1095"/>
      <c r="BO19" s="1095"/>
      <c r="BP19" s="1095"/>
      <c r="BQ19" s="1095"/>
      <c r="BR19" s="1098"/>
      <c r="BS19" s="1031"/>
      <c r="BT19" s="763"/>
      <c r="BU19" s="763"/>
      <c r="BV19" s="763"/>
      <c r="BW19" s="763"/>
      <c r="BX19" s="763"/>
      <c r="BY19" s="764"/>
      <c r="BZ19" s="1188" t="str">
        <f>CONCATENATE(作業２!D74,"　",作業２!D75,"　",作業２!D76,"　",作業２!D77,"　",作業２!D78)</f>
        <v>3.昭和　4.平成　5.令和　　</v>
      </c>
      <c r="CA19" s="1189"/>
      <c r="CB19" s="1189"/>
      <c r="CC19" s="1189"/>
      <c r="CD19" s="1189"/>
      <c r="CE19" s="1189"/>
      <c r="CF19" s="1189"/>
      <c r="CG19" s="1189"/>
      <c r="CH19" s="1189"/>
      <c r="CI19" s="1189"/>
      <c r="CJ19" s="1189"/>
      <c r="CK19" s="1189"/>
      <c r="CL19" s="1189"/>
      <c r="CM19" s="1189"/>
      <c r="CN19" s="1189"/>
      <c r="CO19" s="1189"/>
      <c r="CP19" s="1189"/>
      <c r="CQ19" s="1189"/>
      <c r="CR19" s="1190"/>
    </row>
    <row r="20" spans="4:96" ht="9.75" customHeight="1">
      <c r="D20" s="762"/>
      <c r="E20" s="763"/>
      <c r="F20" s="763"/>
      <c r="G20" s="763"/>
      <c r="H20" s="763"/>
      <c r="I20" s="763"/>
      <c r="J20" s="763"/>
      <c r="K20" s="764"/>
      <c r="L20" s="1041"/>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3"/>
      <c r="AS20" s="1050"/>
      <c r="AT20" s="1051"/>
      <c r="AU20" s="1051"/>
      <c r="AV20" s="1051"/>
      <c r="AW20" s="1051"/>
      <c r="AX20" s="1051"/>
      <c r="AY20" s="1052"/>
      <c r="AZ20" s="1099" t="str">
        <f>IF(作業１!F11="","",作業１!F11)</f>
        <v/>
      </c>
      <c r="BA20" s="1100"/>
      <c r="BB20" s="1100"/>
      <c r="BC20" s="1100"/>
      <c r="BD20" s="1100"/>
      <c r="BE20" s="1100"/>
      <c r="BF20" s="1100"/>
      <c r="BG20" s="1100"/>
      <c r="BH20" s="1100"/>
      <c r="BI20" s="120"/>
      <c r="BJ20" s="121"/>
      <c r="BK20" s="1103" t="str">
        <f>IF(作業１!G11="","",作業１!G11)</f>
        <v/>
      </c>
      <c r="BL20" s="1103"/>
      <c r="BM20" s="1103"/>
      <c r="BN20" s="1103"/>
      <c r="BO20" s="1103"/>
      <c r="BP20" s="1103"/>
      <c r="BQ20" s="1103"/>
      <c r="BR20" s="1104"/>
      <c r="BS20" s="1032"/>
      <c r="BT20" s="1033"/>
      <c r="BU20" s="1033"/>
      <c r="BV20" s="1033"/>
      <c r="BW20" s="1033"/>
      <c r="BX20" s="1033"/>
      <c r="BY20" s="1034"/>
      <c r="BZ20" s="1191"/>
      <c r="CA20" s="1192"/>
      <c r="CB20" s="1192"/>
      <c r="CC20" s="1192"/>
      <c r="CD20" s="1192"/>
      <c r="CE20" s="1192"/>
      <c r="CF20" s="1192"/>
      <c r="CG20" s="1192"/>
      <c r="CH20" s="1192"/>
      <c r="CI20" s="1192"/>
      <c r="CJ20" s="1192"/>
      <c r="CK20" s="1192"/>
      <c r="CL20" s="1192"/>
      <c r="CM20" s="1192"/>
      <c r="CN20" s="1192"/>
      <c r="CO20" s="1192"/>
      <c r="CP20" s="1192"/>
      <c r="CQ20" s="1192"/>
      <c r="CR20" s="1193"/>
    </row>
    <row r="21" spans="4:96" ht="9.75" customHeight="1">
      <c r="D21" s="762"/>
      <c r="E21" s="763"/>
      <c r="F21" s="763"/>
      <c r="G21" s="763"/>
      <c r="H21" s="763"/>
      <c r="I21" s="763"/>
      <c r="J21" s="763"/>
      <c r="K21" s="764"/>
      <c r="L21" s="1041"/>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3"/>
      <c r="AS21" s="1050"/>
      <c r="AT21" s="1051"/>
      <c r="AU21" s="1051"/>
      <c r="AV21" s="1051"/>
      <c r="AW21" s="1051"/>
      <c r="AX21" s="1051"/>
      <c r="AY21" s="1052"/>
      <c r="AZ21" s="1099"/>
      <c r="BA21" s="1100"/>
      <c r="BB21" s="1100"/>
      <c r="BC21" s="1100"/>
      <c r="BD21" s="1100"/>
      <c r="BE21" s="1100"/>
      <c r="BF21" s="1100"/>
      <c r="BG21" s="1100"/>
      <c r="BH21" s="1100"/>
      <c r="BI21" s="120"/>
      <c r="BJ21" s="121"/>
      <c r="BK21" s="1103"/>
      <c r="BL21" s="1103"/>
      <c r="BM21" s="1103"/>
      <c r="BN21" s="1103"/>
      <c r="BO21" s="1103"/>
      <c r="BP21" s="1103"/>
      <c r="BQ21" s="1103"/>
      <c r="BR21" s="1104"/>
      <c r="BS21" s="1062" t="s">
        <v>461</v>
      </c>
      <c r="BT21" s="757"/>
      <c r="BU21" s="757"/>
      <c r="BV21" s="757"/>
      <c r="BW21" s="757"/>
      <c r="BX21" s="757"/>
      <c r="BY21" s="758"/>
      <c r="BZ21" s="714" t="str">
        <f>IF(作業２!H13="","",作業２!H13)</f>
        <v/>
      </c>
      <c r="CA21" s="715"/>
      <c r="CB21" s="715"/>
      <c r="CC21" s="715"/>
      <c r="CD21" s="715"/>
      <c r="CE21" s="715"/>
      <c r="CF21" s="715"/>
      <c r="CG21" s="715"/>
      <c r="CH21" s="715"/>
      <c r="CI21" s="715"/>
      <c r="CJ21" s="715"/>
      <c r="CK21" s="715"/>
      <c r="CL21" s="715"/>
      <c r="CM21" s="715"/>
      <c r="CN21" s="715"/>
      <c r="CO21" s="715"/>
      <c r="CP21" s="715"/>
      <c r="CQ21" s="715"/>
      <c r="CR21" s="716"/>
    </row>
    <row r="22" spans="4:96" ht="9.75" customHeight="1">
      <c r="D22" s="762"/>
      <c r="E22" s="763"/>
      <c r="F22" s="763"/>
      <c r="G22" s="763"/>
      <c r="H22" s="763"/>
      <c r="I22" s="763"/>
      <c r="J22" s="763"/>
      <c r="K22" s="764"/>
      <c r="L22" s="1041"/>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3"/>
      <c r="AS22" s="1050"/>
      <c r="AT22" s="1051"/>
      <c r="AU22" s="1051"/>
      <c r="AV22" s="1051"/>
      <c r="AW22" s="1051"/>
      <c r="AX22" s="1051"/>
      <c r="AY22" s="1052"/>
      <c r="AZ22" s="1099"/>
      <c r="BA22" s="1100"/>
      <c r="BB22" s="1100"/>
      <c r="BC22" s="1100"/>
      <c r="BD22" s="1100"/>
      <c r="BE22" s="1100"/>
      <c r="BF22" s="1100"/>
      <c r="BG22" s="1100"/>
      <c r="BH22" s="1100"/>
      <c r="BI22" s="120"/>
      <c r="BJ22" s="121"/>
      <c r="BK22" s="1103"/>
      <c r="BL22" s="1103"/>
      <c r="BM22" s="1103"/>
      <c r="BN22" s="1103"/>
      <c r="BO22" s="1103"/>
      <c r="BP22" s="1103"/>
      <c r="BQ22" s="1103"/>
      <c r="BR22" s="1104"/>
      <c r="BS22" s="1031"/>
      <c r="BT22" s="763"/>
      <c r="BU22" s="763"/>
      <c r="BV22" s="763"/>
      <c r="BW22" s="763"/>
      <c r="BX22" s="763"/>
      <c r="BY22" s="764"/>
      <c r="BZ22" s="717"/>
      <c r="CA22" s="718"/>
      <c r="CB22" s="718"/>
      <c r="CC22" s="718"/>
      <c r="CD22" s="718"/>
      <c r="CE22" s="718"/>
      <c r="CF22" s="718"/>
      <c r="CG22" s="718"/>
      <c r="CH22" s="718"/>
      <c r="CI22" s="718"/>
      <c r="CJ22" s="718"/>
      <c r="CK22" s="718"/>
      <c r="CL22" s="718"/>
      <c r="CM22" s="718"/>
      <c r="CN22" s="718"/>
      <c r="CO22" s="718"/>
      <c r="CP22" s="718"/>
      <c r="CQ22" s="718"/>
      <c r="CR22" s="719"/>
    </row>
    <row r="23" spans="4:96" ht="9.75" customHeight="1">
      <c r="D23" s="762"/>
      <c r="E23" s="763"/>
      <c r="F23" s="763"/>
      <c r="G23" s="763"/>
      <c r="H23" s="763"/>
      <c r="I23" s="763"/>
      <c r="J23" s="763"/>
      <c r="K23" s="764"/>
      <c r="L23" s="1041"/>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3"/>
      <c r="AS23" s="1050"/>
      <c r="AT23" s="1051"/>
      <c r="AU23" s="1051"/>
      <c r="AV23" s="1051"/>
      <c r="AW23" s="1051"/>
      <c r="AX23" s="1051"/>
      <c r="AY23" s="1052"/>
      <c r="AZ23" s="1099"/>
      <c r="BA23" s="1100"/>
      <c r="BB23" s="1100"/>
      <c r="BC23" s="1100"/>
      <c r="BD23" s="1100"/>
      <c r="BE23" s="1100"/>
      <c r="BF23" s="1100"/>
      <c r="BG23" s="1100"/>
      <c r="BH23" s="1100"/>
      <c r="BI23" s="120"/>
      <c r="BJ23" s="121"/>
      <c r="BK23" s="1103"/>
      <c r="BL23" s="1103"/>
      <c r="BM23" s="1103"/>
      <c r="BN23" s="1103"/>
      <c r="BO23" s="1103"/>
      <c r="BP23" s="1103"/>
      <c r="BQ23" s="1103"/>
      <c r="BR23" s="1104"/>
      <c r="BS23" s="1031"/>
      <c r="BT23" s="763"/>
      <c r="BU23" s="763"/>
      <c r="BV23" s="763"/>
      <c r="BW23" s="763"/>
      <c r="BX23" s="763"/>
      <c r="BY23" s="764"/>
      <c r="BZ23" s="717"/>
      <c r="CA23" s="718"/>
      <c r="CB23" s="718"/>
      <c r="CC23" s="718"/>
      <c r="CD23" s="718"/>
      <c r="CE23" s="718"/>
      <c r="CF23" s="718"/>
      <c r="CG23" s="718"/>
      <c r="CH23" s="718"/>
      <c r="CI23" s="718"/>
      <c r="CJ23" s="718"/>
      <c r="CK23" s="718"/>
      <c r="CL23" s="718"/>
      <c r="CM23" s="718"/>
      <c r="CN23" s="718"/>
      <c r="CO23" s="718"/>
      <c r="CP23" s="718"/>
      <c r="CQ23" s="718"/>
      <c r="CR23" s="719"/>
    </row>
    <row r="24" spans="4:96" ht="9.75" customHeight="1">
      <c r="D24" s="1037"/>
      <c r="E24" s="1033"/>
      <c r="F24" s="1033"/>
      <c r="G24" s="1033"/>
      <c r="H24" s="1033"/>
      <c r="I24" s="1033"/>
      <c r="J24" s="1033"/>
      <c r="K24" s="1034"/>
      <c r="L24" s="1044"/>
      <c r="M24" s="1045"/>
      <c r="N24" s="1045"/>
      <c r="O24" s="1045"/>
      <c r="P24" s="1045"/>
      <c r="Q24" s="1045"/>
      <c r="R24" s="1045"/>
      <c r="S24" s="1045"/>
      <c r="T24" s="1045"/>
      <c r="U24" s="1045"/>
      <c r="V24" s="1045"/>
      <c r="W24" s="1045"/>
      <c r="X24" s="1045"/>
      <c r="Y24" s="1045"/>
      <c r="Z24" s="1045"/>
      <c r="AA24" s="1045"/>
      <c r="AB24" s="1045"/>
      <c r="AC24" s="1045"/>
      <c r="AD24" s="1045"/>
      <c r="AE24" s="1045"/>
      <c r="AF24" s="1045"/>
      <c r="AG24" s="1045"/>
      <c r="AH24" s="1045"/>
      <c r="AI24" s="1045"/>
      <c r="AJ24" s="1045"/>
      <c r="AK24" s="1045"/>
      <c r="AL24" s="1045"/>
      <c r="AM24" s="1045"/>
      <c r="AN24" s="1045"/>
      <c r="AO24" s="1045"/>
      <c r="AP24" s="1045"/>
      <c r="AQ24" s="1045"/>
      <c r="AR24" s="1046"/>
      <c r="AS24" s="1053"/>
      <c r="AT24" s="1054"/>
      <c r="AU24" s="1054"/>
      <c r="AV24" s="1054"/>
      <c r="AW24" s="1054"/>
      <c r="AX24" s="1054"/>
      <c r="AY24" s="1055"/>
      <c r="AZ24" s="1101"/>
      <c r="BA24" s="1102"/>
      <c r="BB24" s="1102"/>
      <c r="BC24" s="1102"/>
      <c r="BD24" s="1102"/>
      <c r="BE24" s="1102"/>
      <c r="BF24" s="1102"/>
      <c r="BG24" s="1102"/>
      <c r="BH24" s="1102"/>
      <c r="BI24" s="122"/>
      <c r="BJ24" s="121"/>
      <c r="BK24" s="1105"/>
      <c r="BL24" s="1105"/>
      <c r="BM24" s="1105"/>
      <c r="BN24" s="1105"/>
      <c r="BO24" s="1105"/>
      <c r="BP24" s="1105"/>
      <c r="BQ24" s="1105"/>
      <c r="BR24" s="1106"/>
      <c r="BS24" s="1031"/>
      <c r="BT24" s="763"/>
      <c r="BU24" s="763"/>
      <c r="BV24" s="763"/>
      <c r="BW24" s="763"/>
      <c r="BX24" s="763"/>
      <c r="BY24" s="764"/>
      <c r="BZ24" s="717"/>
      <c r="CA24" s="718"/>
      <c r="CB24" s="718"/>
      <c r="CC24" s="718"/>
      <c r="CD24" s="718"/>
      <c r="CE24" s="718"/>
      <c r="CF24" s="718"/>
      <c r="CG24" s="718"/>
      <c r="CH24" s="718"/>
      <c r="CI24" s="718"/>
      <c r="CJ24" s="718"/>
      <c r="CK24" s="718"/>
      <c r="CL24" s="718"/>
      <c r="CM24" s="718"/>
      <c r="CN24" s="718"/>
      <c r="CO24" s="718"/>
      <c r="CP24" s="718"/>
      <c r="CQ24" s="718"/>
      <c r="CR24" s="719"/>
    </row>
    <row r="25" spans="4:96" ht="9.75" customHeight="1">
      <c r="D25" s="1063" t="s">
        <v>12</v>
      </c>
      <c r="E25" s="757"/>
      <c r="F25" s="757"/>
      <c r="G25" s="757"/>
      <c r="H25" s="757"/>
      <c r="I25" s="757"/>
      <c r="J25" s="757"/>
      <c r="K25" s="758"/>
      <c r="L25" s="1064" t="str">
        <f>IFERROR(CONCATENATE(作業２!H14,作業２!H16),"")</f>
        <v/>
      </c>
      <c r="M25" s="1065"/>
      <c r="N25" s="1065"/>
      <c r="O25" s="1065"/>
      <c r="P25" s="1065"/>
      <c r="Q25" s="1065"/>
      <c r="R25" s="1065"/>
      <c r="S25" s="1065"/>
      <c r="T25" s="1065"/>
      <c r="U25" s="1065"/>
      <c r="V25" s="1065"/>
      <c r="W25" s="1065"/>
      <c r="X25" s="1065"/>
      <c r="Y25" s="1065"/>
      <c r="Z25" s="1065"/>
      <c r="AA25" s="1065"/>
      <c r="AB25" s="1065"/>
      <c r="AC25" s="1065"/>
      <c r="AD25" s="1065"/>
      <c r="AE25" s="1065"/>
      <c r="AF25" s="1065"/>
      <c r="AG25" s="1065"/>
      <c r="AH25" s="1065"/>
      <c r="AI25" s="1065"/>
      <c r="AJ25" s="1065"/>
      <c r="AK25" s="1065"/>
      <c r="AL25" s="1065"/>
      <c r="AM25" s="1065"/>
      <c r="AN25" s="1065"/>
      <c r="AO25" s="1065"/>
      <c r="AP25" s="1065"/>
      <c r="AQ25" s="1065"/>
      <c r="AR25" s="1065"/>
      <c r="AS25" s="1065"/>
      <c r="AT25" s="1065"/>
      <c r="AU25" s="1065"/>
      <c r="AV25" s="1065"/>
      <c r="AW25" s="1065"/>
      <c r="AX25" s="1065"/>
      <c r="AY25" s="1065"/>
      <c r="AZ25" s="1065"/>
      <c r="BA25" s="1065"/>
      <c r="BB25" s="1065"/>
      <c r="BC25" s="1065"/>
      <c r="BD25" s="1065"/>
      <c r="BE25" s="1065"/>
      <c r="BF25" s="1065"/>
      <c r="BG25" s="1065"/>
      <c r="BH25" s="1065"/>
      <c r="BI25" s="1065"/>
      <c r="BJ25" s="1065"/>
      <c r="BK25" s="1065"/>
      <c r="BL25" s="1065"/>
      <c r="BM25" s="1065"/>
      <c r="BN25" s="1065"/>
      <c r="BO25" s="1065"/>
      <c r="BP25" s="1065"/>
      <c r="BQ25" s="1065"/>
      <c r="BR25" s="1066"/>
      <c r="BS25" s="1031"/>
      <c r="BT25" s="763"/>
      <c r="BU25" s="763"/>
      <c r="BV25" s="763"/>
      <c r="BW25" s="763"/>
      <c r="BX25" s="763"/>
      <c r="BY25" s="764"/>
      <c r="BZ25" s="717"/>
      <c r="CA25" s="718"/>
      <c r="CB25" s="718"/>
      <c r="CC25" s="718"/>
      <c r="CD25" s="718"/>
      <c r="CE25" s="718"/>
      <c r="CF25" s="718"/>
      <c r="CG25" s="718"/>
      <c r="CH25" s="718"/>
      <c r="CI25" s="718"/>
      <c r="CJ25" s="718"/>
      <c r="CK25" s="718"/>
      <c r="CL25" s="718"/>
      <c r="CM25" s="718"/>
      <c r="CN25" s="718"/>
      <c r="CO25" s="718"/>
      <c r="CP25" s="718"/>
      <c r="CQ25" s="718"/>
      <c r="CR25" s="719"/>
    </row>
    <row r="26" spans="4:96" ht="9.75" customHeight="1">
      <c r="D26" s="762"/>
      <c r="E26" s="763"/>
      <c r="F26" s="763"/>
      <c r="G26" s="763"/>
      <c r="H26" s="763"/>
      <c r="I26" s="763"/>
      <c r="J26" s="763"/>
      <c r="K26" s="764"/>
      <c r="L26" s="668"/>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70"/>
      <c r="BS26" s="1031"/>
      <c r="BT26" s="763"/>
      <c r="BU26" s="763"/>
      <c r="BV26" s="763"/>
      <c r="BW26" s="763"/>
      <c r="BX26" s="763"/>
      <c r="BY26" s="764"/>
      <c r="BZ26" s="717"/>
      <c r="CA26" s="718"/>
      <c r="CB26" s="718"/>
      <c r="CC26" s="718"/>
      <c r="CD26" s="718"/>
      <c r="CE26" s="718"/>
      <c r="CF26" s="718"/>
      <c r="CG26" s="718"/>
      <c r="CH26" s="718"/>
      <c r="CI26" s="718"/>
      <c r="CJ26" s="718"/>
      <c r="CK26" s="718"/>
      <c r="CL26" s="718"/>
      <c r="CM26" s="718"/>
      <c r="CN26" s="718"/>
      <c r="CO26" s="718"/>
      <c r="CP26" s="718"/>
      <c r="CQ26" s="718"/>
      <c r="CR26" s="719"/>
    </row>
    <row r="27" spans="4:96" ht="9.75" customHeight="1">
      <c r="D27" s="762"/>
      <c r="E27" s="763"/>
      <c r="F27" s="763"/>
      <c r="G27" s="763"/>
      <c r="H27" s="763"/>
      <c r="I27" s="763"/>
      <c r="J27" s="763"/>
      <c r="K27" s="764"/>
      <c r="L27" s="668"/>
      <c r="M27" s="669"/>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70"/>
      <c r="BS27" s="1032"/>
      <c r="BT27" s="1033"/>
      <c r="BU27" s="1033"/>
      <c r="BV27" s="1033"/>
      <c r="BW27" s="1033"/>
      <c r="BX27" s="1033"/>
      <c r="BY27" s="1034"/>
      <c r="BZ27" s="720"/>
      <c r="CA27" s="721"/>
      <c r="CB27" s="721"/>
      <c r="CC27" s="721"/>
      <c r="CD27" s="721"/>
      <c r="CE27" s="721"/>
      <c r="CF27" s="721"/>
      <c r="CG27" s="721"/>
      <c r="CH27" s="721"/>
      <c r="CI27" s="721"/>
      <c r="CJ27" s="721"/>
      <c r="CK27" s="721"/>
      <c r="CL27" s="721"/>
      <c r="CM27" s="721"/>
      <c r="CN27" s="721"/>
      <c r="CO27" s="721"/>
      <c r="CP27" s="721"/>
      <c r="CQ27" s="721"/>
      <c r="CR27" s="722"/>
    </row>
    <row r="28" spans="4:96" ht="9.75" customHeight="1">
      <c r="D28" s="762"/>
      <c r="E28" s="763"/>
      <c r="F28" s="763"/>
      <c r="G28" s="763"/>
      <c r="H28" s="763"/>
      <c r="I28" s="763"/>
      <c r="J28" s="763"/>
      <c r="K28" s="764"/>
      <c r="L28" s="977"/>
      <c r="M28" s="978"/>
      <c r="N28" s="978"/>
      <c r="O28" s="978"/>
      <c r="P28" s="978"/>
      <c r="Q28" s="978"/>
      <c r="R28" s="978"/>
      <c r="S28" s="978"/>
      <c r="T28" s="978"/>
      <c r="U28" s="978"/>
      <c r="V28" s="978"/>
      <c r="W28" s="978"/>
      <c r="X28" s="978"/>
      <c r="Y28" s="978"/>
      <c r="Z28" s="978"/>
      <c r="AA28" s="978"/>
      <c r="AB28" s="978"/>
      <c r="AC28" s="978"/>
      <c r="AD28" s="978"/>
      <c r="AE28" s="978"/>
      <c r="AF28" s="978"/>
      <c r="AG28" s="978"/>
      <c r="AH28" s="978"/>
      <c r="AI28" s="978"/>
      <c r="AJ28" s="978"/>
      <c r="AK28" s="978"/>
      <c r="AL28" s="978"/>
      <c r="AM28" s="978"/>
      <c r="AN28" s="978"/>
      <c r="AO28" s="978"/>
      <c r="AP28" s="978"/>
      <c r="AQ28" s="978"/>
      <c r="AR28" s="978"/>
      <c r="AS28" s="978"/>
      <c r="AT28" s="978"/>
      <c r="AU28" s="978"/>
      <c r="AV28" s="978"/>
      <c r="AW28" s="978"/>
      <c r="AX28" s="978"/>
      <c r="AY28" s="978"/>
      <c r="AZ28" s="978"/>
      <c r="BA28" s="978"/>
      <c r="BB28" s="978"/>
      <c r="BC28" s="978"/>
      <c r="BD28" s="978"/>
      <c r="BE28" s="978"/>
      <c r="BF28" s="978"/>
      <c r="BG28" s="978"/>
      <c r="BH28" s="978"/>
      <c r="BI28" s="978"/>
      <c r="BJ28" s="978"/>
      <c r="BK28" s="978"/>
      <c r="BL28" s="978"/>
      <c r="BM28" s="978"/>
      <c r="BN28" s="978"/>
      <c r="BO28" s="978"/>
      <c r="BP28" s="978"/>
      <c r="BQ28" s="978"/>
      <c r="BR28" s="979"/>
      <c r="BS28" s="1062" t="s">
        <v>462</v>
      </c>
      <c r="BT28" s="757"/>
      <c r="BU28" s="757"/>
      <c r="BV28" s="757"/>
      <c r="BW28" s="757"/>
      <c r="BX28" s="757"/>
      <c r="BY28" s="758"/>
      <c r="BZ28" s="1146" t="s">
        <v>6</v>
      </c>
      <c r="CA28" s="1147"/>
      <c r="CB28" s="1147"/>
      <c r="CC28" s="1147"/>
      <c r="CD28" s="1147"/>
      <c r="CE28" s="1147" t="s">
        <v>7</v>
      </c>
      <c r="CF28" s="1147"/>
      <c r="CG28" s="1147"/>
      <c r="CH28" s="1147"/>
      <c r="CI28" s="1147"/>
      <c r="CJ28" s="1147"/>
      <c r="CK28" s="1147"/>
      <c r="CL28" s="1147"/>
      <c r="CM28" s="1067"/>
      <c r="CN28" s="1067"/>
      <c r="CO28" s="1067"/>
      <c r="CP28" s="1067"/>
      <c r="CQ28" s="1067"/>
      <c r="CR28" s="1068"/>
    </row>
    <row r="29" spans="4:96" ht="9.75" customHeight="1">
      <c r="D29" s="1063" t="s">
        <v>463</v>
      </c>
      <c r="E29" s="757"/>
      <c r="F29" s="757"/>
      <c r="G29" s="757"/>
      <c r="H29" s="757"/>
      <c r="I29" s="757"/>
      <c r="J29" s="757"/>
      <c r="K29" s="758"/>
      <c r="L29" s="1074" t="s">
        <v>53</v>
      </c>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6"/>
      <c r="BS29" s="1031"/>
      <c r="BT29" s="763"/>
      <c r="BU29" s="763"/>
      <c r="BV29" s="763"/>
      <c r="BW29" s="763"/>
      <c r="BX29" s="763"/>
      <c r="BY29" s="764"/>
      <c r="BZ29" s="920"/>
      <c r="CA29" s="921"/>
      <c r="CB29" s="921"/>
      <c r="CC29" s="921"/>
      <c r="CD29" s="921"/>
      <c r="CE29" s="921"/>
      <c r="CF29" s="921"/>
      <c r="CG29" s="921"/>
      <c r="CH29" s="921"/>
      <c r="CI29" s="921"/>
      <c r="CJ29" s="921"/>
      <c r="CK29" s="921"/>
      <c r="CL29" s="921"/>
      <c r="CM29" s="1069"/>
      <c r="CN29" s="1069"/>
      <c r="CO29" s="1069"/>
      <c r="CP29" s="1069"/>
      <c r="CQ29" s="1069"/>
      <c r="CR29" s="1070"/>
    </row>
    <row r="30" spans="4:96" ht="9.75" customHeight="1">
      <c r="D30" s="762"/>
      <c r="E30" s="763"/>
      <c r="F30" s="763"/>
      <c r="G30" s="763"/>
      <c r="H30" s="763"/>
      <c r="I30" s="763"/>
      <c r="J30" s="763"/>
      <c r="K30" s="764"/>
      <c r="L30" s="1077"/>
      <c r="M30" s="1078"/>
      <c r="N30" s="1078"/>
      <c r="O30" s="1078"/>
      <c r="P30" s="1078"/>
      <c r="Q30" s="1078"/>
      <c r="R30" s="1078"/>
      <c r="S30" s="1078"/>
      <c r="T30" s="1078"/>
      <c r="U30" s="1078"/>
      <c r="V30" s="1078"/>
      <c r="W30" s="1078"/>
      <c r="X30" s="1078"/>
      <c r="Y30" s="1078"/>
      <c r="Z30" s="1078"/>
      <c r="AA30" s="1078"/>
      <c r="AB30" s="1078"/>
      <c r="AC30" s="1078"/>
      <c r="AD30" s="1078"/>
      <c r="AE30" s="1078"/>
      <c r="AF30" s="1078"/>
      <c r="AG30" s="1078"/>
      <c r="AH30" s="1078"/>
      <c r="AI30" s="1078"/>
      <c r="AJ30" s="1078"/>
      <c r="AK30" s="1078"/>
      <c r="AL30" s="1078"/>
      <c r="AM30" s="1078"/>
      <c r="AN30" s="1078"/>
      <c r="AO30" s="1078"/>
      <c r="AP30" s="1078"/>
      <c r="AQ30" s="1078"/>
      <c r="AR30" s="1078"/>
      <c r="AS30" s="1078"/>
      <c r="AT30" s="1078"/>
      <c r="AU30" s="1078"/>
      <c r="AV30" s="1078"/>
      <c r="AW30" s="1078"/>
      <c r="AX30" s="1078"/>
      <c r="AY30" s="1078"/>
      <c r="AZ30" s="1078"/>
      <c r="BA30" s="1078"/>
      <c r="BB30" s="1078"/>
      <c r="BC30" s="1078"/>
      <c r="BD30" s="1078"/>
      <c r="BE30" s="1078"/>
      <c r="BF30" s="1078"/>
      <c r="BG30" s="1078"/>
      <c r="BH30" s="1078"/>
      <c r="BI30" s="1078"/>
      <c r="BJ30" s="1078"/>
      <c r="BK30" s="1078"/>
      <c r="BL30" s="1078"/>
      <c r="BM30" s="1078"/>
      <c r="BN30" s="1078"/>
      <c r="BO30" s="1078"/>
      <c r="BP30" s="1078"/>
      <c r="BQ30" s="1078"/>
      <c r="BR30" s="1079"/>
      <c r="BS30" s="1031"/>
      <c r="BT30" s="763"/>
      <c r="BU30" s="763"/>
      <c r="BV30" s="763"/>
      <c r="BW30" s="763"/>
      <c r="BX30" s="763"/>
      <c r="BY30" s="764"/>
      <c r="BZ30" s="920"/>
      <c r="CA30" s="921"/>
      <c r="CB30" s="921"/>
      <c r="CC30" s="921"/>
      <c r="CD30" s="921"/>
      <c r="CE30" s="921"/>
      <c r="CF30" s="921"/>
      <c r="CG30" s="921"/>
      <c r="CH30" s="921"/>
      <c r="CI30" s="921"/>
      <c r="CJ30" s="921"/>
      <c r="CK30" s="921"/>
      <c r="CL30" s="921"/>
      <c r="CM30" s="1069"/>
      <c r="CN30" s="1069"/>
      <c r="CO30" s="1069"/>
      <c r="CP30" s="1069"/>
      <c r="CQ30" s="1069"/>
      <c r="CR30" s="1070"/>
    </row>
    <row r="31" spans="4:96" ht="9.75" customHeight="1">
      <c r="D31" s="762"/>
      <c r="E31" s="763"/>
      <c r="F31" s="763"/>
      <c r="G31" s="763"/>
      <c r="H31" s="763"/>
      <c r="I31" s="763"/>
      <c r="J31" s="763"/>
      <c r="K31" s="764"/>
      <c r="L31" s="1041" t="str">
        <f>CONCATENATE(作業２!H15,作業２!H17)</f>
        <v/>
      </c>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3"/>
      <c r="BS31" s="1031"/>
      <c r="BT31" s="763"/>
      <c r="BU31" s="763"/>
      <c r="BV31" s="763"/>
      <c r="BW31" s="763"/>
      <c r="BX31" s="763"/>
      <c r="BY31" s="764"/>
      <c r="BZ31" s="717" t="str">
        <f>IF(作業２!H18="","",作業２!H18)</f>
        <v/>
      </c>
      <c r="CA31" s="718"/>
      <c r="CB31" s="718"/>
      <c r="CC31" s="718"/>
      <c r="CD31" s="718"/>
      <c r="CE31" s="718"/>
      <c r="CF31" s="718"/>
      <c r="CG31" s="718"/>
      <c r="CH31" s="718"/>
      <c r="CI31" s="718"/>
      <c r="CJ31" s="718"/>
      <c r="CK31" s="718"/>
      <c r="CL31" s="718"/>
      <c r="CM31" s="718"/>
      <c r="CN31" s="718"/>
      <c r="CO31" s="718"/>
      <c r="CP31" s="718"/>
      <c r="CQ31" s="718"/>
      <c r="CR31" s="719"/>
    </row>
    <row r="32" spans="4:96" ht="9.75" customHeight="1">
      <c r="D32" s="762"/>
      <c r="E32" s="763"/>
      <c r="F32" s="763"/>
      <c r="G32" s="763"/>
      <c r="H32" s="763"/>
      <c r="I32" s="763"/>
      <c r="J32" s="763"/>
      <c r="K32" s="764"/>
      <c r="L32" s="1041"/>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3"/>
      <c r="BS32" s="1031"/>
      <c r="BT32" s="763"/>
      <c r="BU32" s="763"/>
      <c r="BV32" s="763"/>
      <c r="BW32" s="763"/>
      <c r="BX32" s="763"/>
      <c r="BY32" s="764"/>
      <c r="BZ32" s="717"/>
      <c r="CA32" s="718"/>
      <c r="CB32" s="718"/>
      <c r="CC32" s="718"/>
      <c r="CD32" s="718"/>
      <c r="CE32" s="718"/>
      <c r="CF32" s="718"/>
      <c r="CG32" s="718"/>
      <c r="CH32" s="718"/>
      <c r="CI32" s="718"/>
      <c r="CJ32" s="718"/>
      <c r="CK32" s="718"/>
      <c r="CL32" s="718"/>
      <c r="CM32" s="718"/>
      <c r="CN32" s="718"/>
      <c r="CO32" s="718"/>
      <c r="CP32" s="718"/>
      <c r="CQ32" s="718"/>
      <c r="CR32" s="719"/>
    </row>
    <row r="33" spans="4:96" ht="9.75" customHeight="1">
      <c r="D33" s="762"/>
      <c r="E33" s="763"/>
      <c r="F33" s="763"/>
      <c r="G33" s="763"/>
      <c r="H33" s="763"/>
      <c r="I33" s="763"/>
      <c r="J33" s="763"/>
      <c r="K33" s="764"/>
      <c r="L33" s="1041"/>
      <c r="M33" s="1042"/>
      <c r="N33" s="1042"/>
      <c r="O33" s="1042"/>
      <c r="P33" s="1042"/>
      <c r="Q33" s="1042"/>
      <c r="R33" s="1042"/>
      <c r="S33" s="1042"/>
      <c r="T33" s="1042"/>
      <c r="U33" s="1042"/>
      <c r="V33" s="1042"/>
      <c r="W33" s="1042"/>
      <c r="X33" s="1042"/>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c r="AU33" s="1042"/>
      <c r="AV33" s="1042"/>
      <c r="AW33" s="1042"/>
      <c r="AX33" s="1042"/>
      <c r="AY33" s="1042"/>
      <c r="AZ33" s="1042"/>
      <c r="BA33" s="1042"/>
      <c r="BB33" s="1042"/>
      <c r="BC33" s="1042"/>
      <c r="BD33" s="1042"/>
      <c r="BE33" s="1042"/>
      <c r="BF33" s="1042"/>
      <c r="BG33" s="1042"/>
      <c r="BH33" s="1042"/>
      <c r="BI33" s="1042"/>
      <c r="BJ33" s="1042"/>
      <c r="BK33" s="1042"/>
      <c r="BL33" s="1042"/>
      <c r="BM33" s="1042"/>
      <c r="BN33" s="1042"/>
      <c r="BO33" s="1042"/>
      <c r="BP33" s="1042"/>
      <c r="BQ33" s="1042"/>
      <c r="BR33" s="1043"/>
      <c r="BS33" s="1031"/>
      <c r="BT33" s="763"/>
      <c r="BU33" s="763"/>
      <c r="BV33" s="763"/>
      <c r="BW33" s="763"/>
      <c r="BX33" s="763"/>
      <c r="BY33" s="764"/>
      <c r="BZ33" s="717"/>
      <c r="CA33" s="718"/>
      <c r="CB33" s="718"/>
      <c r="CC33" s="718"/>
      <c r="CD33" s="718"/>
      <c r="CE33" s="718"/>
      <c r="CF33" s="718"/>
      <c r="CG33" s="718"/>
      <c r="CH33" s="718"/>
      <c r="CI33" s="718"/>
      <c r="CJ33" s="718"/>
      <c r="CK33" s="718"/>
      <c r="CL33" s="718"/>
      <c r="CM33" s="718"/>
      <c r="CN33" s="718"/>
      <c r="CO33" s="718"/>
      <c r="CP33" s="718"/>
      <c r="CQ33" s="718"/>
      <c r="CR33" s="719"/>
    </row>
    <row r="34" spans="4:96" ht="9.75" customHeight="1">
      <c r="D34" s="762"/>
      <c r="E34" s="763"/>
      <c r="F34" s="763"/>
      <c r="G34" s="763"/>
      <c r="H34" s="763"/>
      <c r="I34" s="763"/>
      <c r="J34" s="763"/>
      <c r="K34" s="764"/>
      <c r="L34" s="1041"/>
      <c r="M34" s="1042"/>
      <c r="N34" s="1042"/>
      <c r="O34" s="1042"/>
      <c r="P34" s="1042"/>
      <c r="Q34" s="1042"/>
      <c r="R34" s="1042"/>
      <c r="S34" s="1042"/>
      <c r="T34" s="1042"/>
      <c r="U34" s="1042"/>
      <c r="V34" s="1042"/>
      <c r="W34" s="1042"/>
      <c r="X34" s="1042"/>
      <c r="Y34" s="1042"/>
      <c r="Z34" s="1042"/>
      <c r="AA34" s="1042"/>
      <c r="AB34" s="1042"/>
      <c r="AC34" s="1042"/>
      <c r="AD34" s="1042"/>
      <c r="AE34" s="1042"/>
      <c r="AF34" s="1042"/>
      <c r="AG34" s="1042"/>
      <c r="AH34" s="1042"/>
      <c r="AI34" s="1042"/>
      <c r="AJ34" s="1042"/>
      <c r="AK34" s="1042"/>
      <c r="AL34" s="1042"/>
      <c r="AM34" s="1042"/>
      <c r="AN34" s="1042"/>
      <c r="AO34" s="1042"/>
      <c r="AP34" s="1042"/>
      <c r="AQ34" s="1042"/>
      <c r="AR34" s="1042"/>
      <c r="AS34" s="1042"/>
      <c r="AT34" s="1042"/>
      <c r="AU34" s="1042"/>
      <c r="AV34" s="1042"/>
      <c r="AW34" s="1042"/>
      <c r="AX34" s="1042"/>
      <c r="AY34" s="1042"/>
      <c r="AZ34" s="1042"/>
      <c r="BA34" s="1042"/>
      <c r="BB34" s="1042"/>
      <c r="BC34" s="1042"/>
      <c r="BD34" s="1042"/>
      <c r="BE34" s="1042"/>
      <c r="BF34" s="1042"/>
      <c r="BG34" s="1042"/>
      <c r="BH34" s="1042"/>
      <c r="BI34" s="1042"/>
      <c r="BJ34" s="1042"/>
      <c r="BK34" s="1042"/>
      <c r="BL34" s="1042"/>
      <c r="BM34" s="1042"/>
      <c r="BN34" s="1042"/>
      <c r="BO34" s="1042"/>
      <c r="BP34" s="1042"/>
      <c r="BQ34" s="1042"/>
      <c r="BR34" s="1043"/>
      <c r="BS34" s="1031"/>
      <c r="BT34" s="763"/>
      <c r="BU34" s="763"/>
      <c r="BV34" s="763"/>
      <c r="BW34" s="763"/>
      <c r="BX34" s="763"/>
      <c r="BY34" s="764"/>
      <c r="BZ34" s="717"/>
      <c r="CA34" s="718"/>
      <c r="CB34" s="718"/>
      <c r="CC34" s="718"/>
      <c r="CD34" s="718"/>
      <c r="CE34" s="718"/>
      <c r="CF34" s="718"/>
      <c r="CG34" s="718"/>
      <c r="CH34" s="718"/>
      <c r="CI34" s="718"/>
      <c r="CJ34" s="718"/>
      <c r="CK34" s="718"/>
      <c r="CL34" s="718"/>
      <c r="CM34" s="718"/>
      <c r="CN34" s="718"/>
      <c r="CO34" s="718"/>
      <c r="CP34" s="718"/>
      <c r="CQ34" s="718"/>
      <c r="CR34" s="719"/>
    </row>
    <row r="35" spans="4:96" ht="9.75" customHeight="1">
      <c r="D35" s="762"/>
      <c r="E35" s="763"/>
      <c r="F35" s="763"/>
      <c r="G35" s="763"/>
      <c r="H35" s="763"/>
      <c r="I35" s="763"/>
      <c r="J35" s="763"/>
      <c r="K35" s="764"/>
      <c r="L35" s="1041"/>
      <c r="M35" s="1042"/>
      <c r="N35" s="1042"/>
      <c r="O35" s="1042"/>
      <c r="P35" s="1042"/>
      <c r="Q35" s="1042"/>
      <c r="R35" s="1042"/>
      <c r="S35" s="1042"/>
      <c r="T35" s="1042"/>
      <c r="U35" s="1042"/>
      <c r="V35" s="1042"/>
      <c r="W35" s="1042"/>
      <c r="X35" s="1042"/>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c r="AT35" s="1042"/>
      <c r="AU35" s="1042"/>
      <c r="AV35" s="1042"/>
      <c r="AW35" s="1042"/>
      <c r="AX35" s="1042"/>
      <c r="AY35" s="1042"/>
      <c r="AZ35" s="1042"/>
      <c r="BA35" s="1042"/>
      <c r="BB35" s="1042"/>
      <c r="BC35" s="1042"/>
      <c r="BD35" s="1042"/>
      <c r="BE35" s="1042"/>
      <c r="BF35" s="1042"/>
      <c r="BG35" s="1042"/>
      <c r="BH35" s="1042"/>
      <c r="BI35" s="1042"/>
      <c r="BJ35" s="1042"/>
      <c r="BK35" s="1042"/>
      <c r="BL35" s="1042"/>
      <c r="BM35" s="1042"/>
      <c r="BN35" s="1042"/>
      <c r="BO35" s="1042"/>
      <c r="BP35" s="1042"/>
      <c r="BQ35" s="1042"/>
      <c r="BR35" s="1043"/>
      <c r="BS35" s="1031"/>
      <c r="BT35" s="763"/>
      <c r="BU35" s="763"/>
      <c r="BV35" s="763"/>
      <c r="BW35" s="763"/>
      <c r="BX35" s="763"/>
      <c r="BY35" s="764"/>
      <c r="BZ35" s="717"/>
      <c r="CA35" s="718"/>
      <c r="CB35" s="718"/>
      <c r="CC35" s="718"/>
      <c r="CD35" s="718"/>
      <c r="CE35" s="718"/>
      <c r="CF35" s="718"/>
      <c r="CG35" s="718"/>
      <c r="CH35" s="718"/>
      <c r="CI35" s="718"/>
      <c r="CJ35" s="718"/>
      <c r="CK35" s="718"/>
      <c r="CL35" s="718"/>
      <c r="CM35" s="718"/>
      <c r="CN35" s="718"/>
      <c r="CO35" s="718"/>
      <c r="CP35" s="718"/>
      <c r="CQ35" s="718"/>
      <c r="CR35" s="719"/>
    </row>
    <row r="36" spans="4:96" ht="9.75" customHeight="1" thickBot="1">
      <c r="D36" s="1071"/>
      <c r="E36" s="1072"/>
      <c r="F36" s="1072"/>
      <c r="G36" s="1072"/>
      <c r="H36" s="1072"/>
      <c r="I36" s="1072"/>
      <c r="J36" s="1072"/>
      <c r="K36" s="1073"/>
      <c r="L36" s="1080"/>
      <c r="M36" s="1081"/>
      <c r="N36" s="1081"/>
      <c r="O36" s="1081"/>
      <c r="P36" s="1081"/>
      <c r="Q36" s="1081"/>
      <c r="R36" s="1081"/>
      <c r="S36" s="1081"/>
      <c r="T36" s="1081"/>
      <c r="U36" s="1081"/>
      <c r="V36" s="1081"/>
      <c r="W36" s="1081"/>
      <c r="X36" s="1081"/>
      <c r="Y36" s="1081"/>
      <c r="Z36" s="1081"/>
      <c r="AA36" s="1081"/>
      <c r="AB36" s="1081"/>
      <c r="AC36" s="1081"/>
      <c r="AD36" s="1081"/>
      <c r="AE36" s="1081"/>
      <c r="AF36" s="1081"/>
      <c r="AG36" s="1081"/>
      <c r="AH36" s="1081"/>
      <c r="AI36" s="1081"/>
      <c r="AJ36" s="1081"/>
      <c r="AK36" s="1081"/>
      <c r="AL36" s="1081"/>
      <c r="AM36" s="1081"/>
      <c r="AN36" s="1081"/>
      <c r="AO36" s="1081"/>
      <c r="AP36" s="1081"/>
      <c r="AQ36" s="1081"/>
      <c r="AR36" s="1081"/>
      <c r="AS36" s="1081"/>
      <c r="AT36" s="1081"/>
      <c r="AU36" s="1081"/>
      <c r="AV36" s="1081"/>
      <c r="AW36" s="1081"/>
      <c r="AX36" s="1081"/>
      <c r="AY36" s="1081"/>
      <c r="AZ36" s="1081"/>
      <c r="BA36" s="1081"/>
      <c r="BB36" s="1081"/>
      <c r="BC36" s="1081"/>
      <c r="BD36" s="1081"/>
      <c r="BE36" s="1081"/>
      <c r="BF36" s="1081"/>
      <c r="BG36" s="1081"/>
      <c r="BH36" s="1081"/>
      <c r="BI36" s="1081"/>
      <c r="BJ36" s="1081"/>
      <c r="BK36" s="1081"/>
      <c r="BL36" s="1081"/>
      <c r="BM36" s="1081"/>
      <c r="BN36" s="1081"/>
      <c r="BO36" s="1081"/>
      <c r="BP36" s="1081"/>
      <c r="BQ36" s="1081"/>
      <c r="BR36" s="1082"/>
      <c r="BS36" s="1145"/>
      <c r="BT36" s="1072"/>
      <c r="BU36" s="1072"/>
      <c r="BV36" s="1072"/>
      <c r="BW36" s="1072"/>
      <c r="BX36" s="1072"/>
      <c r="BY36" s="1073"/>
      <c r="BZ36" s="723"/>
      <c r="CA36" s="724"/>
      <c r="CB36" s="724"/>
      <c r="CC36" s="724"/>
      <c r="CD36" s="724"/>
      <c r="CE36" s="724"/>
      <c r="CF36" s="724"/>
      <c r="CG36" s="724"/>
      <c r="CH36" s="724"/>
      <c r="CI36" s="724"/>
      <c r="CJ36" s="724"/>
      <c r="CK36" s="724"/>
      <c r="CL36" s="724"/>
      <c r="CM36" s="724"/>
      <c r="CN36" s="724"/>
      <c r="CO36" s="724"/>
      <c r="CP36" s="724"/>
      <c r="CQ36" s="724"/>
      <c r="CR36" s="725"/>
    </row>
    <row r="37" spans="4:96" ht="4.5" customHeight="1" thickTop="1"/>
    <row r="38" spans="4:96" ht="21.95" customHeight="1" thickBot="1">
      <c r="D38" s="5" t="s">
        <v>1</v>
      </c>
    </row>
    <row r="39" spans="4:96" ht="19.5" customHeight="1" thickTop="1">
      <c r="D39" s="1107" t="s">
        <v>9</v>
      </c>
      <c r="E39" s="1108"/>
      <c r="F39" s="1108"/>
      <c r="G39" s="1108"/>
      <c r="H39" s="1108"/>
      <c r="I39" s="1108"/>
      <c r="J39" s="1108"/>
      <c r="K39" s="1109"/>
      <c r="L39" s="1110" t="str">
        <f>IF(作業２!H9="","",IF(作業２!H55=3,CONCATENATE(作業２!H9," (",RIGHT(作業２!H47,2),作業２!H48,"年",作業２!H49,"月  ",作業２!H50,")"),IF(作業２!H55=4,CONCATENATE(作業２!H9," (",RIGHT(作業２!H47,2),作業２!H48,"年",作業２!H49,"月  ",作業２!H50,")"),IF(作業２!H56=5,CONCATENATE(作業２!H9," (",作業２!H50,"　",RIGHT(作業２!H47,2),作業２!H48,"年",作業２!H49,"月に名称変更）"),作業２!H9))))</f>
        <v/>
      </c>
      <c r="M39" s="1111"/>
      <c r="N39" s="1111"/>
      <c r="O39" s="1111"/>
      <c r="P39" s="1111"/>
      <c r="Q39" s="1111"/>
      <c r="R39" s="1111"/>
      <c r="S39" s="1111"/>
      <c r="T39" s="1111"/>
      <c r="U39" s="1111"/>
      <c r="V39" s="1111"/>
      <c r="W39" s="1111"/>
      <c r="X39" s="1111"/>
      <c r="Y39" s="1111"/>
      <c r="Z39" s="1111"/>
      <c r="AA39" s="1111"/>
      <c r="AB39" s="1111"/>
      <c r="AC39" s="1111"/>
      <c r="AD39" s="1111"/>
      <c r="AE39" s="1111"/>
      <c r="AF39" s="1111"/>
      <c r="AG39" s="1111"/>
      <c r="AH39" s="1111"/>
      <c r="AI39" s="1111"/>
      <c r="AJ39" s="1111"/>
      <c r="AK39" s="1111"/>
      <c r="AL39" s="1111"/>
      <c r="AM39" s="1111"/>
      <c r="AN39" s="1111"/>
      <c r="AO39" s="1111"/>
      <c r="AP39" s="1111"/>
      <c r="AQ39" s="1111"/>
      <c r="AR39" s="1111"/>
      <c r="AS39" s="1111"/>
      <c r="AT39" s="1111"/>
      <c r="AU39" s="1111"/>
      <c r="AV39" s="1112"/>
      <c r="AW39" s="1119" t="s">
        <v>28</v>
      </c>
      <c r="AX39" s="1120"/>
      <c r="AY39" s="1121"/>
      <c r="AZ39" s="1522" t="str">
        <f>IF(作業２!H10="","",LEFT(作業２!H10,1))</f>
        <v/>
      </c>
      <c r="BA39" s="1523"/>
      <c r="BB39" s="1523"/>
      <c r="BC39" s="1523"/>
      <c r="BD39" s="1523"/>
      <c r="BE39" s="1523"/>
      <c r="BF39" s="1524"/>
      <c r="BG39" s="1137" t="s">
        <v>42</v>
      </c>
      <c r="BH39" s="1138"/>
      <c r="BI39" s="1138"/>
      <c r="BJ39" s="1138"/>
      <c r="BK39" s="1138"/>
      <c r="BL39" s="1138"/>
      <c r="BM39" s="1138"/>
      <c r="BN39" s="1138"/>
      <c r="BO39" s="1138"/>
      <c r="BP39" s="1138"/>
      <c r="BQ39" s="1138"/>
      <c r="BR39" s="1139"/>
      <c r="BS39" s="1028" t="s">
        <v>44</v>
      </c>
      <c r="BT39" s="1000"/>
      <c r="BU39" s="1000"/>
      <c r="BV39" s="1000"/>
      <c r="BW39" s="1000"/>
      <c r="BX39" s="1000"/>
      <c r="BY39" s="1001"/>
      <c r="BZ39" s="185"/>
      <c r="CA39" s="1220" t="s">
        <v>302</v>
      </c>
      <c r="CB39" s="1220"/>
      <c r="CC39" s="1220"/>
      <c r="CD39" s="1220"/>
      <c r="CE39" s="1220"/>
      <c r="CF39" s="1220"/>
      <c r="CG39" s="1220"/>
      <c r="CH39" s="1220"/>
      <c r="CI39" s="426"/>
      <c r="CJ39" s="1220" t="s">
        <v>64</v>
      </c>
      <c r="CK39" s="1220"/>
      <c r="CL39" s="1220"/>
      <c r="CM39" s="1220"/>
      <c r="CN39" s="1220"/>
      <c r="CO39" s="1220"/>
      <c r="CP39" s="1220"/>
      <c r="CQ39" s="1220"/>
      <c r="CR39" s="186"/>
    </row>
    <row r="40" spans="4:96" ht="9.75" customHeight="1">
      <c r="D40" s="762"/>
      <c r="E40" s="763"/>
      <c r="F40" s="763"/>
      <c r="G40" s="763"/>
      <c r="H40" s="763"/>
      <c r="I40" s="763"/>
      <c r="J40" s="763"/>
      <c r="K40" s="764"/>
      <c r="L40" s="1113"/>
      <c r="M40" s="1114"/>
      <c r="N40" s="1114"/>
      <c r="O40" s="1114"/>
      <c r="P40" s="1114"/>
      <c r="Q40" s="1114"/>
      <c r="R40" s="1114"/>
      <c r="S40" s="1114"/>
      <c r="T40" s="1114"/>
      <c r="U40" s="1114"/>
      <c r="V40" s="1114"/>
      <c r="W40" s="1114"/>
      <c r="X40" s="1114"/>
      <c r="Y40" s="1114"/>
      <c r="Z40" s="1114"/>
      <c r="AA40" s="1114"/>
      <c r="AB40" s="1114"/>
      <c r="AC40" s="1114"/>
      <c r="AD40" s="1114"/>
      <c r="AE40" s="1114"/>
      <c r="AF40" s="1114"/>
      <c r="AG40" s="1114"/>
      <c r="AH40" s="1114"/>
      <c r="AI40" s="1114"/>
      <c r="AJ40" s="1114"/>
      <c r="AK40" s="1114"/>
      <c r="AL40" s="1114"/>
      <c r="AM40" s="1114"/>
      <c r="AN40" s="1114"/>
      <c r="AO40" s="1114"/>
      <c r="AP40" s="1114"/>
      <c r="AQ40" s="1114"/>
      <c r="AR40" s="1114"/>
      <c r="AS40" s="1114"/>
      <c r="AT40" s="1114"/>
      <c r="AU40" s="1114"/>
      <c r="AV40" s="1115"/>
      <c r="AW40" s="1122"/>
      <c r="AX40" s="1123"/>
      <c r="AY40" s="1124"/>
      <c r="AZ40" s="1525"/>
      <c r="BA40" s="1526"/>
      <c r="BB40" s="1526"/>
      <c r="BC40" s="1526"/>
      <c r="BD40" s="1526"/>
      <c r="BE40" s="1526"/>
      <c r="BF40" s="1527"/>
      <c r="BG40" s="1140"/>
      <c r="BH40" s="1141"/>
      <c r="BI40" s="1141"/>
      <c r="BJ40" s="1141"/>
      <c r="BK40" s="1141"/>
      <c r="BL40" s="1141"/>
      <c r="BM40" s="1141"/>
      <c r="BN40" s="1141"/>
      <c r="BO40" s="1141"/>
      <c r="BP40" s="1141"/>
      <c r="BQ40" s="1141"/>
      <c r="BR40" s="1142"/>
      <c r="BS40" s="1029"/>
      <c r="BT40" s="1002"/>
      <c r="BU40" s="1002"/>
      <c r="BV40" s="1002"/>
      <c r="BW40" s="1002"/>
      <c r="BX40" s="1002"/>
      <c r="BY40" s="1003"/>
      <c r="BZ40" s="1099" t="str">
        <f>IF(作業２!H11="","",作業２!H11)</f>
        <v/>
      </c>
      <c r="CA40" s="1100"/>
      <c r="CB40" s="1100"/>
      <c r="CC40" s="1100"/>
      <c r="CD40" s="1100"/>
      <c r="CE40" s="1100"/>
      <c r="CF40" s="1100"/>
      <c r="CG40" s="1100"/>
      <c r="CH40" s="390"/>
      <c r="CI40" s="427"/>
      <c r="CJ40" s="1103" t="str">
        <f>IF(作業２!H12="","",作業２!H12)</f>
        <v/>
      </c>
      <c r="CK40" s="1103"/>
      <c r="CL40" s="1103"/>
      <c r="CM40" s="1103"/>
      <c r="CN40" s="1103"/>
      <c r="CO40" s="1103"/>
      <c r="CP40" s="1103"/>
      <c r="CQ40" s="1103"/>
      <c r="CR40" s="1221"/>
    </row>
    <row r="41" spans="4:96" ht="9.75" customHeight="1">
      <c r="D41" s="762"/>
      <c r="E41" s="763"/>
      <c r="F41" s="763"/>
      <c r="G41" s="763"/>
      <c r="H41" s="763"/>
      <c r="I41" s="763"/>
      <c r="J41" s="763"/>
      <c r="K41" s="764"/>
      <c r="L41" s="1113"/>
      <c r="M41" s="1114"/>
      <c r="N41" s="1114"/>
      <c r="O41" s="1114"/>
      <c r="P41" s="1114"/>
      <c r="Q41" s="1114"/>
      <c r="R41" s="1114"/>
      <c r="S41" s="1114"/>
      <c r="T41" s="1114"/>
      <c r="U41" s="1114"/>
      <c r="V41" s="1114"/>
      <c r="W41" s="1114"/>
      <c r="X41" s="1114"/>
      <c r="Y41" s="1114"/>
      <c r="Z41" s="1114"/>
      <c r="AA41" s="1114"/>
      <c r="AB41" s="1114"/>
      <c r="AC41" s="1114"/>
      <c r="AD41" s="1114"/>
      <c r="AE41" s="1114"/>
      <c r="AF41" s="1114"/>
      <c r="AG41" s="1114"/>
      <c r="AH41" s="1114"/>
      <c r="AI41" s="1114"/>
      <c r="AJ41" s="1114"/>
      <c r="AK41" s="1114"/>
      <c r="AL41" s="1114"/>
      <c r="AM41" s="1114"/>
      <c r="AN41" s="1114"/>
      <c r="AO41" s="1114"/>
      <c r="AP41" s="1114"/>
      <c r="AQ41" s="1114"/>
      <c r="AR41" s="1114"/>
      <c r="AS41" s="1114"/>
      <c r="AT41" s="1114"/>
      <c r="AU41" s="1114"/>
      <c r="AV41" s="1115"/>
      <c r="AW41" s="1122"/>
      <c r="AX41" s="1123"/>
      <c r="AY41" s="1124"/>
      <c r="AZ41" s="1525"/>
      <c r="BA41" s="1526"/>
      <c r="BB41" s="1526"/>
      <c r="BC41" s="1526"/>
      <c r="BD41" s="1526"/>
      <c r="BE41" s="1526"/>
      <c r="BF41" s="1527"/>
      <c r="BG41" s="1140"/>
      <c r="BH41" s="1141"/>
      <c r="BI41" s="1141"/>
      <c r="BJ41" s="1141"/>
      <c r="BK41" s="1141"/>
      <c r="BL41" s="1141"/>
      <c r="BM41" s="1141"/>
      <c r="BN41" s="1141"/>
      <c r="BO41" s="1141"/>
      <c r="BP41" s="1141"/>
      <c r="BQ41" s="1141"/>
      <c r="BR41" s="1142"/>
      <c r="BS41" s="1029"/>
      <c r="BT41" s="1002"/>
      <c r="BU41" s="1002"/>
      <c r="BV41" s="1002"/>
      <c r="BW41" s="1002"/>
      <c r="BX41" s="1002"/>
      <c r="BY41" s="1003"/>
      <c r="BZ41" s="1099"/>
      <c r="CA41" s="1100"/>
      <c r="CB41" s="1100"/>
      <c r="CC41" s="1100"/>
      <c r="CD41" s="1100"/>
      <c r="CE41" s="1100"/>
      <c r="CF41" s="1100"/>
      <c r="CG41" s="1100"/>
      <c r="CH41" s="390"/>
      <c r="CI41" s="427"/>
      <c r="CJ41" s="1103"/>
      <c r="CK41" s="1103"/>
      <c r="CL41" s="1103"/>
      <c r="CM41" s="1103"/>
      <c r="CN41" s="1103"/>
      <c r="CO41" s="1103"/>
      <c r="CP41" s="1103"/>
      <c r="CQ41" s="1103"/>
      <c r="CR41" s="1221"/>
    </row>
    <row r="42" spans="4:96" ht="4.5" customHeight="1">
      <c r="D42" s="762"/>
      <c r="E42" s="763"/>
      <c r="F42" s="763"/>
      <c r="G42" s="763"/>
      <c r="H42" s="763"/>
      <c r="I42" s="763"/>
      <c r="J42" s="763"/>
      <c r="K42" s="764"/>
      <c r="L42" s="1113"/>
      <c r="M42" s="1114"/>
      <c r="N42" s="1114"/>
      <c r="O42" s="1114"/>
      <c r="P42" s="1114"/>
      <c r="Q42" s="1114"/>
      <c r="R42" s="1114"/>
      <c r="S42" s="1114"/>
      <c r="T42" s="1114"/>
      <c r="U42" s="1114"/>
      <c r="V42" s="1114"/>
      <c r="W42" s="1114"/>
      <c r="X42" s="1114"/>
      <c r="Y42" s="1114"/>
      <c r="Z42" s="1114"/>
      <c r="AA42" s="1114"/>
      <c r="AB42" s="1114"/>
      <c r="AC42" s="1114"/>
      <c r="AD42" s="1114"/>
      <c r="AE42" s="1114"/>
      <c r="AF42" s="1114"/>
      <c r="AG42" s="1114"/>
      <c r="AH42" s="1114"/>
      <c r="AI42" s="1114"/>
      <c r="AJ42" s="1114"/>
      <c r="AK42" s="1114"/>
      <c r="AL42" s="1114"/>
      <c r="AM42" s="1114"/>
      <c r="AN42" s="1114"/>
      <c r="AO42" s="1114"/>
      <c r="AP42" s="1114"/>
      <c r="AQ42" s="1114"/>
      <c r="AR42" s="1114"/>
      <c r="AS42" s="1114"/>
      <c r="AT42" s="1114"/>
      <c r="AU42" s="1114"/>
      <c r="AV42" s="1115"/>
      <c r="AW42" s="1122"/>
      <c r="AX42" s="1123"/>
      <c r="AY42" s="1124"/>
      <c r="AZ42" s="1525"/>
      <c r="BA42" s="1526"/>
      <c r="BB42" s="1526"/>
      <c r="BC42" s="1526"/>
      <c r="BD42" s="1526"/>
      <c r="BE42" s="1526"/>
      <c r="BF42" s="1527"/>
      <c r="BG42" s="1140"/>
      <c r="BH42" s="1141"/>
      <c r="BI42" s="1141"/>
      <c r="BJ42" s="1141"/>
      <c r="BK42" s="1141"/>
      <c r="BL42" s="1141"/>
      <c r="BM42" s="1141"/>
      <c r="BN42" s="1141"/>
      <c r="BO42" s="1141"/>
      <c r="BP42" s="1141"/>
      <c r="BQ42" s="1141"/>
      <c r="BR42" s="1142"/>
      <c r="BS42" s="1029"/>
      <c r="BT42" s="1002"/>
      <c r="BU42" s="1002"/>
      <c r="BV42" s="1002"/>
      <c r="BW42" s="1002"/>
      <c r="BX42" s="1002"/>
      <c r="BY42" s="1003"/>
      <c r="BZ42" s="1099"/>
      <c r="CA42" s="1100"/>
      <c r="CB42" s="1100"/>
      <c r="CC42" s="1100"/>
      <c r="CD42" s="1100"/>
      <c r="CE42" s="1100"/>
      <c r="CF42" s="1100"/>
      <c r="CG42" s="1100"/>
      <c r="CH42" s="390"/>
      <c r="CI42" s="427"/>
      <c r="CJ42" s="1103"/>
      <c r="CK42" s="1103"/>
      <c r="CL42" s="1103"/>
      <c r="CM42" s="1103"/>
      <c r="CN42" s="1103"/>
      <c r="CO42" s="1103"/>
      <c r="CP42" s="1103"/>
      <c r="CQ42" s="1103"/>
      <c r="CR42" s="1221"/>
    </row>
    <row r="43" spans="4:96" ht="4.5" customHeight="1">
      <c r="D43" s="762"/>
      <c r="E43" s="763"/>
      <c r="F43" s="763"/>
      <c r="G43" s="763"/>
      <c r="H43" s="763"/>
      <c r="I43" s="763"/>
      <c r="J43" s="763"/>
      <c r="K43" s="764"/>
      <c r="L43" s="1113"/>
      <c r="M43" s="1114"/>
      <c r="N43" s="1114"/>
      <c r="O43" s="1114"/>
      <c r="P43" s="1114"/>
      <c r="Q43" s="1114"/>
      <c r="R43" s="1114"/>
      <c r="S43" s="1114"/>
      <c r="T43" s="1114"/>
      <c r="U43" s="1114"/>
      <c r="V43" s="1114"/>
      <c r="W43" s="1114"/>
      <c r="X43" s="1114"/>
      <c r="Y43" s="1114"/>
      <c r="Z43" s="1114"/>
      <c r="AA43" s="1114"/>
      <c r="AB43" s="1114"/>
      <c r="AC43" s="1114"/>
      <c r="AD43" s="1114"/>
      <c r="AE43" s="1114"/>
      <c r="AF43" s="1114"/>
      <c r="AG43" s="1114"/>
      <c r="AH43" s="1114"/>
      <c r="AI43" s="1114"/>
      <c r="AJ43" s="1114"/>
      <c r="AK43" s="1114"/>
      <c r="AL43" s="1114"/>
      <c r="AM43" s="1114"/>
      <c r="AN43" s="1114"/>
      <c r="AO43" s="1114"/>
      <c r="AP43" s="1114"/>
      <c r="AQ43" s="1114"/>
      <c r="AR43" s="1114"/>
      <c r="AS43" s="1114"/>
      <c r="AT43" s="1114"/>
      <c r="AU43" s="1114"/>
      <c r="AV43" s="1115"/>
      <c r="AW43" s="1122"/>
      <c r="AX43" s="1123"/>
      <c r="AY43" s="1124"/>
      <c r="AZ43" s="1525"/>
      <c r="BA43" s="1526"/>
      <c r="BB43" s="1526"/>
      <c r="BC43" s="1526"/>
      <c r="BD43" s="1526"/>
      <c r="BE43" s="1526"/>
      <c r="BF43" s="1527"/>
      <c r="BG43" s="1140"/>
      <c r="BH43" s="1141"/>
      <c r="BI43" s="1141"/>
      <c r="BJ43" s="1141"/>
      <c r="BK43" s="1141"/>
      <c r="BL43" s="1141"/>
      <c r="BM43" s="1141"/>
      <c r="BN43" s="1141"/>
      <c r="BO43" s="1141"/>
      <c r="BP43" s="1141"/>
      <c r="BQ43" s="1141"/>
      <c r="BR43" s="1142"/>
      <c r="BS43" s="1029"/>
      <c r="BT43" s="1002"/>
      <c r="BU43" s="1002"/>
      <c r="BV43" s="1002"/>
      <c r="BW43" s="1002"/>
      <c r="BX43" s="1002"/>
      <c r="BY43" s="1003"/>
      <c r="BZ43" s="1099"/>
      <c r="CA43" s="1100"/>
      <c r="CB43" s="1100"/>
      <c r="CC43" s="1100"/>
      <c r="CD43" s="1100"/>
      <c r="CE43" s="1100"/>
      <c r="CF43" s="1100"/>
      <c r="CG43" s="1100"/>
      <c r="CH43" s="390"/>
      <c r="CI43" s="427"/>
      <c r="CJ43" s="1103"/>
      <c r="CK43" s="1103"/>
      <c r="CL43" s="1103"/>
      <c r="CM43" s="1103"/>
      <c r="CN43" s="1103"/>
      <c r="CO43" s="1103"/>
      <c r="CP43" s="1103"/>
      <c r="CQ43" s="1103"/>
      <c r="CR43" s="1221"/>
    </row>
    <row r="44" spans="4:96" ht="11.25" customHeight="1">
      <c r="D44" s="762"/>
      <c r="E44" s="763"/>
      <c r="F44" s="763"/>
      <c r="G44" s="763"/>
      <c r="H44" s="763"/>
      <c r="I44" s="763"/>
      <c r="J44" s="763"/>
      <c r="K44" s="764"/>
      <c r="L44" s="1113"/>
      <c r="M44" s="1114"/>
      <c r="N44" s="1114"/>
      <c r="O44" s="1114"/>
      <c r="P44" s="1114"/>
      <c r="Q44" s="1114"/>
      <c r="R44" s="1114"/>
      <c r="S44" s="1114"/>
      <c r="T44" s="1114"/>
      <c r="U44" s="1114"/>
      <c r="V44" s="1114"/>
      <c r="W44" s="1114"/>
      <c r="X44" s="1114"/>
      <c r="Y44" s="1114"/>
      <c r="Z44" s="1114"/>
      <c r="AA44" s="1114"/>
      <c r="AB44" s="1114"/>
      <c r="AC44" s="1114"/>
      <c r="AD44" s="1114"/>
      <c r="AE44" s="1114"/>
      <c r="AF44" s="1114"/>
      <c r="AG44" s="1114"/>
      <c r="AH44" s="1114"/>
      <c r="AI44" s="1114"/>
      <c r="AJ44" s="1114"/>
      <c r="AK44" s="1114"/>
      <c r="AL44" s="1114"/>
      <c r="AM44" s="1114"/>
      <c r="AN44" s="1114"/>
      <c r="AO44" s="1114"/>
      <c r="AP44" s="1114"/>
      <c r="AQ44" s="1114"/>
      <c r="AR44" s="1114"/>
      <c r="AS44" s="1114"/>
      <c r="AT44" s="1114"/>
      <c r="AU44" s="1114"/>
      <c r="AV44" s="1115"/>
      <c r="AW44" s="1122"/>
      <c r="AX44" s="1123"/>
      <c r="AY44" s="1124"/>
      <c r="AZ44" s="1525"/>
      <c r="BA44" s="1526"/>
      <c r="BB44" s="1526"/>
      <c r="BC44" s="1526"/>
      <c r="BD44" s="1526"/>
      <c r="BE44" s="1526"/>
      <c r="BF44" s="1527"/>
      <c r="BG44" s="1140"/>
      <c r="BH44" s="1141"/>
      <c r="BI44" s="1141"/>
      <c r="BJ44" s="1141"/>
      <c r="BK44" s="1141"/>
      <c r="BL44" s="1141"/>
      <c r="BM44" s="1141"/>
      <c r="BN44" s="1141"/>
      <c r="BO44" s="1141"/>
      <c r="BP44" s="1141"/>
      <c r="BQ44" s="1141"/>
      <c r="BR44" s="1142"/>
      <c r="BS44" s="1029"/>
      <c r="BT44" s="1002"/>
      <c r="BU44" s="1002"/>
      <c r="BV44" s="1002"/>
      <c r="BW44" s="1002"/>
      <c r="BX44" s="1002"/>
      <c r="BY44" s="1003"/>
      <c r="BZ44" s="1099"/>
      <c r="CA44" s="1100"/>
      <c r="CB44" s="1100"/>
      <c r="CC44" s="1100"/>
      <c r="CD44" s="1100"/>
      <c r="CE44" s="1100"/>
      <c r="CF44" s="1100"/>
      <c r="CG44" s="1100"/>
      <c r="CH44" s="390"/>
      <c r="CI44" s="427"/>
      <c r="CJ44" s="1103"/>
      <c r="CK44" s="1103"/>
      <c r="CL44" s="1103"/>
      <c r="CM44" s="1103"/>
      <c r="CN44" s="1103"/>
      <c r="CO44" s="1103"/>
      <c r="CP44" s="1103"/>
      <c r="CQ44" s="1103"/>
      <c r="CR44" s="1221"/>
    </row>
    <row r="45" spans="4:96" ht="9.75" customHeight="1">
      <c r="D45" s="762"/>
      <c r="E45" s="763"/>
      <c r="F45" s="763"/>
      <c r="G45" s="763"/>
      <c r="H45" s="763"/>
      <c r="I45" s="763"/>
      <c r="J45" s="763"/>
      <c r="K45" s="764"/>
      <c r="L45" s="1113"/>
      <c r="M45" s="1114"/>
      <c r="N45" s="1114"/>
      <c r="O45" s="1114"/>
      <c r="P45" s="1114"/>
      <c r="Q45" s="1114"/>
      <c r="R45" s="1114"/>
      <c r="S45" s="1114"/>
      <c r="T45" s="1114"/>
      <c r="U45" s="1114"/>
      <c r="V45" s="1114"/>
      <c r="W45" s="1114"/>
      <c r="X45" s="1114"/>
      <c r="Y45" s="1114"/>
      <c r="Z45" s="1114"/>
      <c r="AA45" s="1114"/>
      <c r="AB45" s="1114"/>
      <c r="AC45" s="1114"/>
      <c r="AD45" s="1114"/>
      <c r="AE45" s="1114"/>
      <c r="AF45" s="1114"/>
      <c r="AG45" s="1114"/>
      <c r="AH45" s="1114"/>
      <c r="AI45" s="1114"/>
      <c r="AJ45" s="1114"/>
      <c r="AK45" s="1114"/>
      <c r="AL45" s="1114"/>
      <c r="AM45" s="1114"/>
      <c r="AN45" s="1114"/>
      <c r="AO45" s="1114"/>
      <c r="AP45" s="1114"/>
      <c r="AQ45" s="1114"/>
      <c r="AR45" s="1114"/>
      <c r="AS45" s="1114"/>
      <c r="AT45" s="1114"/>
      <c r="AU45" s="1114"/>
      <c r="AV45" s="1115"/>
      <c r="AW45" s="1122"/>
      <c r="AX45" s="1123"/>
      <c r="AY45" s="1124"/>
      <c r="AZ45" s="1525"/>
      <c r="BA45" s="1526"/>
      <c r="BB45" s="1526"/>
      <c r="BC45" s="1526"/>
      <c r="BD45" s="1526"/>
      <c r="BE45" s="1526"/>
      <c r="BF45" s="1527"/>
      <c r="BG45" s="1140"/>
      <c r="BH45" s="1141"/>
      <c r="BI45" s="1141"/>
      <c r="BJ45" s="1141"/>
      <c r="BK45" s="1141"/>
      <c r="BL45" s="1141"/>
      <c r="BM45" s="1141"/>
      <c r="BN45" s="1141"/>
      <c r="BO45" s="1141"/>
      <c r="BP45" s="1141"/>
      <c r="BQ45" s="1141"/>
      <c r="BR45" s="1142"/>
      <c r="BS45" s="1029"/>
      <c r="BT45" s="1002"/>
      <c r="BU45" s="1002"/>
      <c r="BV45" s="1002"/>
      <c r="BW45" s="1002"/>
      <c r="BX45" s="1002"/>
      <c r="BY45" s="1003"/>
      <c r="BZ45" s="1099"/>
      <c r="CA45" s="1100"/>
      <c r="CB45" s="1100"/>
      <c r="CC45" s="1100"/>
      <c r="CD45" s="1100"/>
      <c r="CE45" s="1100"/>
      <c r="CF45" s="1100"/>
      <c r="CG45" s="1100"/>
      <c r="CH45" s="390"/>
      <c r="CI45" s="427"/>
      <c r="CJ45" s="1103"/>
      <c r="CK45" s="1103"/>
      <c r="CL45" s="1103"/>
      <c r="CM45" s="1103"/>
      <c r="CN45" s="1103"/>
      <c r="CO45" s="1103"/>
      <c r="CP45" s="1103"/>
      <c r="CQ45" s="1103"/>
      <c r="CR45" s="1221"/>
    </row>
    <row r="46" spans="4:96" ht="9.75" customHeight="1">
      <c r="D46" s="1037"/>
      <c r="E46" s="1033"/>
      <c r="F46" s="1033"/>
      <c r="G46" s="1033"/>
      <c r="H46" s="1033"/>
      <c r="I46" s="1033"/>
      <c r="J46" s="1033"/>
      <c r="K46" s="1034"/>
      <c r="L46" s="1116"/>
      <c r="M46" s="1117"/>
      <c r="N46" s="1117"/>
      <c r="O46" s="1117"/>
      <c r="P46" s="1117"/>
      <c r="Q46" s="1117"/>
      <c r="R46" s="1117"/>
      <c r="S46" s="1117"/>
      <c r="T46" s="1117"/>
      <c r="U46" s="1117"/>
      <c r="V46" s="1117"/>
      <c r="W46" s="1117"/>
      <c r="X46" s="1117"/>
      <c r="Y46" s="1117"/>
      <c r="Z46" s="1117"/>
      <c r="AA46" s="1117"/>
      <c r="AB46" s="1117"/>
      <c r="AC46" s="1117"/>
      <c r="AD46" s="1117"/>
      <c r="AE46" s="1117"/>
      <c r="AF46" s="1117"/>
      <c r="AG46" s="1117"/>
      <c r="AH46" s="1117"/>
      <c r="AI46" s="1117"/>
      <c r="AJ46" s="1117"/>
      <c r="AK46" s="1117"/>
      <c r="AL46" s="1117"/>
      <c r="AM46" s="1117"/>
      <c r="AN46" s="1117"/>
      <c r="AO46" s="1117"/>
      <c r="AP46" s="1117"/>
      <c r="AQ46" s="1117"/>
      <c r="AR46" s="1117"/>
      <c r="AS46" s="1117"/>
      <c r="AT46" s="1117"/>
      <c r="AU46" s="1117"/>
      <c r="AV46" s="1118"/>
      <c r="AW46" s="1125"/>
      <c r="AX46" s="1126"/>
      <c r="AY46" s="1127"/>
      <c r="AZ46" s="1528"/>
      <c r="BA46" s="1529"/>
      <c r="BB46" s="1529"/>
      <c r="BC46" s="1529"/>
      <c r="BD46" s="1529"/>
      <c r="BE46" s="1529"/>
      <c r="BF46" s="1530"/>
      <c r="BG46" s="1143"/>
      <c r="BH46" s="1144"/>
      <c r="BI46" s="1144"/>
      <c r="BJ46" s="1144"/>
      <c r="BK46" s="1141"/>
      <c r="BL46" s="1141"/>
      <c r="BM46" s="1141"/>
      <c r="BN46" s="1141"/>
      <c r="BO46" s="1141"/>
      <c r="BP46" s="1141"/>
      <c r="BQ46" s="1141"/>
      <c r="BR46" s="1142"/>
      <c r="BS46" s="1030"/>
      <c r="BT46" s="1005"/>
      <c r="BU46" s="1005"/>
      <c r="BV46" s="1005"/>
      <c r="BW46" s="1005"/>
      <c r="BX46" s="1005"/>
      <c r="BY46" s="1006"/>
      <c r="BZ46" s="123"/>
      <c r="CA46" s="124"/>
      <c r="CB46" s="124"/>
      <c r="CC46" s="124"/>
      <c r="CD46" s="124"/>
      <c r="CE46" s="124"/>
      <c r="CF46" s="124"/>
      <c r="CG46" s="124"/>
      <c r="CH46" s="124"/>
      <c r="CI46" s="428"/>
      <c r="CJ46" s="124"/>
      <c r="CK46" s="124"/>
      <c r="CL46" s="124"/>
      <c r="CM46" s="124"/>
      <c r="CN46" s="124"/>
      <c r="CO46" s="124"/>
      <c r="CP46" s="124"/>
      <c r="CQ46" s="124"/>
      <c r="CR46" s="125"/>
    </row>
    <row r="47" spans="4:96" ht="9.75" customHeight="1">
      <c r="D47" s="1063" t="s">
        <v>13</v>
      </c>
      <c r="E47" s="757"/>
      <c r="F47" s="757"/>
      <c r="G47" s="757"/>
      <c r="H47" s="757"/>
      <c r="I47" s="757"/>
      <c r="J47" s="757"/>
      <c r="K47" s="758"/>
      <c r="L47" s="1174" t="s">
        <v>54</v>
      </c>
      <c r="M47" s="1175"/>
      <c r="N47" s="1175"/>
      <c r="O47" s="1175"/>
      <c r="P47" s="1175"/>
      <c r="Q47" s="1175"/>
      <c r="R47" s="1175"/>
      <c r="S47" s="1175"/>
      <c r="T47" s="1175"/>
      <c r="U47" s="1175"/>
      <c r="V47" s="1175"/>
      <c r="W47" s="1175"/>
      <c r="X47" s="1175"/>
      <c r="Y47" s="1175"/>
      <c r="Z47" s="1175"/>
      <c r="AA47" s="1175"/>
      <c r="AB47" s="1175"/>
      <c r="AC47" s="1175"/>
      <c r="AD47" s="1175"/>
      <c r="AE47" s="1175"/>
      <c r="AF47" s="1175"/>
      <c r="AG47" s="1175"/>
      <c r="AH47" s="1175"/>
      <c r="AI47" s="1175"/>
      <c r="AJ47" s="1175"/>
      <c r="AK47" s="1175"/>
      <c r="AL47" s="1175"/>
      <c r="AM47" s="1175"/>
      <c r="AN47" s="1175"/>
      <c r="AO47" s="1175"/>
      <c r="AP47" s="1175"/>
      <c r="AQ47" s="1175"/>
      <c r="AR47" s="1175"/>
      <c r="AS47" s="1175"/>
      <c r="AT47" s="1175"/>
      <c r="AU47" s="1175"/>
      <c r="AV47" s="1175"/>
      <c r="AW47" s="1175"/>
      <c r="AX47" s="1175"/>
      <c r="AY47" s="1175"/>
      <c r="AZ47" s="1175"/>
      <c r="BA47" s="1175"/>
      <c r="BB47" s="1175"/>
      <c r="BC47" s="1175"/>
      <c r="BD47" s="1175"/>
      <c r="BE47" s="1175"/>
      <c r="BF47" s="1175"/>
      <c r="BG47" s="1175"/>
      <c r="BH47" s="1175"/>
      <c r="BI47" s="1175"/>
      <c r="BJ47" s="1176"/>
      <c r="BK47" s="1180" t="s">
        <v>52</v>
      </c>
      <c r="BL47" s="1181"/>
      <c r="BM47" s="1181"/>
      <c r="BN47" s="1181"/>
      <c r="BO47" s="1181"/>
      <c r="BP47" s="1181"/>
      <c r="BQ47" s="1181"/>
      <c r="BR47" s="1182"/>
      <c r="BS47" s="1186" t="s">
        <v>10</v>
      </c>
      <c r="BT47" s="1186"/>
      <c r="BU47" s="1186"/>
      <c r="BV47" s="1186"/>
      <c r="BW47" s="1186"/>
      <c r="BX47" s="1186"/>
      <c r="BY47" s="1187"/>
      <c r="BZ47" s="920" t="s">
        <v>8</v>
      </c>
      <c r="CA47" s="921"/>
      <c r="CB47" s="921"/>
      <c r="CC47" s="921"/>
      <c r="CD47" s="921" t="s">
        <v>3</v>
      </c>
      <c r="CE47" s="921"/>
      <c r="CF47" s="921"/>
      <c r="CG47" s="921"/>
      <c r="CH47" s="921"/>
      <c r="CI47" s="921" t="s">
        <v>4</v>
      </c>
      <c r="CJ47" s="921"/>
      <c r="CK47" s="921"/>
      <c r="CL47" s="921"/>
      <c r="CM47" s="921"/>
      <c r="CN47" s="921" t="s">
        <v>5</v>
      </c>
      <c r="CO47" s="921"/>
      <c r="CP47" s="921"/>
      <c r="CQ47" s="921"/>
      <c r="CR47" s="1205"/>
    </row>
    <row r="48" spans="4:96" ht="7.5" customHeight="1">
      <c r="D48" s="762"/>
      <c r="E48" s="763"/>
      <c r="F48" s="763"/>
      <c r="G48" s="763"/>
      <c r="H48" s="763"/>
      <c r="I48" s="763"/>
      <c r="J48" s="763"/>
      <c r="K48" s="764"/>
      <c r="L48" s="1177"/>
      <c r="M48" s="1178"/>
      <c r="N48" s="1178"/>
      <c r="O48" s="1178"/>
      <c r="P48" s="1178"/>
      <c r="Q48" s="1178"/>
      <c r="R48" s="1178"/>
      <c r="S48" s="1178"/>
      <c r="T48" s="1178"/>
      <c r="U48" s="1178"/>
      <c r="V48" s="1178"/>
      <c r="W48" s="1178"/>
      <c r="X48" s="1178"/>
      <c r="Y48" s="1178"/>
      <c r="Z48" s="1178"/>
      <c r="AA48" s="1178"/>
      <c r="AB48" s="1178"/>
      <c r="AC48" s="1178"/>
      <c r="AD48" s="1178"/>
      <c r="AE48" s="1178"/>
      <c r="AF48" s="1178"/>
      <c r="AG48" s="1178"/>
      <c r="AH48" s="1178"/>
      <c r="AI48" s="1178"/>
      <c r="AJ48" s="1178"/>
      <c r="AK48" s="1178"/>
      <c r="AL48" s="1178"/>
      <c r="AM48" s="1178"/>
      <c r="AN48" s="1178"/>
      <c r="AO48" s="1178"/>
      <c r="AP48" s="1178"/>
      <c r="AQ48" s="1178"/>
      <c r="AR48" s="1178"/>
      <c r="AS48" s="1178"/>
      <c r="AT48" s="1178"/>
      <c r="AU48" s="1178"/>
      <c r="AV48" s="1178"/>
      <c r="AW48" s="1178"/>
      <c r="AX48" s="1178"/>
      <c r="AY48" s="1178"/>
      <c r="AZ48" s="1178"/>
      <c r="BA48" s="1178"/>
      <c r="BB48" s="1178"/>
      <c r="BC48" s="1178"/>
      <c r="BD48" s="1178"/>
      <c r="BE48" s="1178"/>
      <c r="BF48" s="1178"/>
      <c r="BG48" s="1178"/>
      <c r="BH48" s="1178"/>
      <c r="BI48" s="1178"/>
      <c r="BJ48" s="1179"/>
      <c r="BK48" s="1183"/>
      <c r="BL48" s="1184"/>
      <c r="BM48" s="1184"/>
      <c r="BN48" s="1184"/>
      <c r="BO48" s="1184"/>
      <c r="BP48" s="1184"/>
      <c r="BQ48" s="1184"/>
      <c r="BR48" s="1185"/>
      <c r="BS48" s="1002"/>
      <c r="BT48" s="1002"/>
      <c r="BU48" s="1002"/>
      <c r="BV48" s="1002"/>
      <c r="BW48" s="1002"/>
      <c r="BX48" s="1002"/>
      <c r="BY48" s="1003"/>
      <c r="BZ48" s="920"/>
      <c r="CA48" s="921"/>
      <c r="CB48" s="921"/>
      <c r="CC48" s="921"/>
      <c r="CD48" s="921"/>
      <c r="CE48" s="921"/>
      <c r="CF48" s="921"/>
      <c r="CG48" s="921"/>
      <c r="CH48" s="921"/>
      <c r="CI48" s="921"/>
      <c r="CJ48" s="921"/>
      <c r="CK48" s="921"/>
      <c r="CL48" s="921"/>
      <c r="CM48" s="921"/>
      <c r="CN48" s="921"/>
      <c r="CO48" s="921"/>
      <c r="CP48" s="921"/>
      <c r="CQ48" s="921"/>
      <c r="CR48" s="1205"/>
    </row>
    <row r="49" spans="4:96" ht="19.5" customHeight="1">
      <c r="D49" s="762"/>
      <c r="E49" s="763"/>
      <c r="F49" s="763"/>
      <c r="G49" s="763"/>
      <c r="H49" s="763"/>
      <c r="I49" s="763"/>
      <c r="J49" s="763"/>
      <c r="K49" s="764"/>
      <c r="L49" s="1206"/>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7"/>
      <c r="AQ49" s="1207"/>
      <c r="AR49" s="1207"/>
      <c r="AS49" s="1207"/>
      <c r="AT49" s="1207"/>
      <c r="AU49" s="1207"/>
      <c r="AV49" s="1207"/>
      <c r="AW49" s="1207"/>
      <c r="AX49" s="1207"/>
      <c r="AY49" s="1207"/>
      <c r="AZ49" s="1207"/>
      <c r="BA49" s="1207"/>
      <c r="BB49" s="1207"/>
      <c r="BC49" s="1207"/>
      <c r="BD49" s="1207"/>
      <c r="BE49" s="1207"/>
      <c r="BF49" s="1207"/>
      <c r="BG49" s="1207"/>
      <c r="BH49" s="1207"/>
      <c r="BI49" s="1207"/>
      <c r="BJ49" s="1207"/>
      <c r="BK49" s="1208">
        <v>2</v>
      </c>
      <c r="BL49" s="1209"/>
      <c r="BM49" s="1209"/>
      <c r="BN49" s="1209"/>
      <c r="BO49" s="1209"/>
      <c r="BP49" s="1209"/>
      <c r="BQ49" s="1209"/>
      <c r="BR49" s="1210"/>
      <c r="BS49" s="1002"/>
      <c r="BT49" s="1002"/>
      <c r="BU49" s="1002"/>
      <c r="BV49" s="1002"/>
      <c r="BW49" s="1002"/>
      <c r="BX49" s="1002"/>
      <c r="BY49" s="1003"/>
      <c r="BZ49" s="1214" t="str">
        <f>IF((作業２!H29)="","",LEFT(作業２!H29,1))</f>
        <v/>
      </c>
      <c r="CA49" s="1215"/>
      <c r="CB49" s="1215"/>
      <c r="CC49" s="1215"/>
      <c r="CD49" s="1218" t="str">
        <f>IF(作業２!H30="","",作業２!H30)</f>
        <v/>
      </c>
      <c r="CE49" s="1218"/>
      <c r="CF49" s="1218"/>
      <c r="CG49" s="1218"/>
      <c r="CH49" s="1218"/>
      <c r="CI49" s="1218" t="str">
        <f>IF(作業２!H31="","",作業２!H31)</f>
        <v/>
      </c>
      <c r="CJ49" s="1218"/>
      <c r="CK49" s="1218"/>
      <c r="CL49" s="1218"/>
      <c r="CM49" s="1218"/>
      <c r="CN49" s="1392" t="str">
        <f>IF(作業２!H32="","",作業２!H32)</f>
        <v/>
      </c>
      <c r="CO49" s="1392"/>
      <c r="CP49" s="1392"/>
      <c r="CQ49" s="1392"/>
      <c r="CR49" s="1393"/>
    </row>
    <row r="50" spans="4:96" ht="6.75" customHeight="1">
      <c r="D50" s="762"/>
      <c r="E50" s="763"/>
      <c r="F50" s="763"/>
      <c r="G50" s="763"/>
      <c r="H50" s="763"/>
      <c r="I50" s="763"/>
      <c r="J50" s="763"/>
      <c r="K50" s="764"/>
      <c r="L50" s="1206"/>
      <c r="M50" s="1207"/>
      <c r="N50" s="1207"/>
      <c r="O50" s="1207"/>
      <c r="P50" s="1207"/>
      <c r="Q50" s="1207"/>
      <c r="R50" s="1207"/>
      <c r="S50" s="1207"/>
      <c r="T50" s="1207"/>
      <c r="U50" s="1207"/>
      <c r="V50" s="1207"/>
      <c r="W50" s="1207"/>
      <c r="X50" s="1207"/>
      <c r="Y50" s="1207"/>
      <c r="Z50" s="1207"/>
      <c r="AA50" s="1207"/>
      <c r="AB50" s="1207"/>
      <c r="AC50" s="1207"/>
      <c r="AD50" s="1207"/>
      <c r="AE50" s="1207"/>
      <c r="AF50" s="1207"/>
      <c r="AG50" s="1207"/>
      <c r="AH50" s="1207"/>
      <c r="AI50" s="1207"/>
      <c r="AJ50" s="1207"/>
      <c r="AK50" s="1207"/>
      <c r="AL50" s="1207"/>
      <c r="AM50" s="1207"/>
      <c r="AN50" s="1207"/>
      <c r="AO50" s="1207"/>
      <c r="AP50" s="1207"/>
      <c r="AQ50" s="1207"/>
      <c r="AR50" s="1207"/>
      <c r="AS50" s="1207"/>
      <c r="AT50" s="1207"/>
      <c r="AU50" s="1207"/>
      <c r="AV50" s="1207"/>
      <c r="AW50" s="1207"/>
      <c r="AX50" s="1207"/>
      <c r="AY50" s="1207"/>
      <c r="AZ50" s="1207"/>
      <c r="BA50" s="1207"/>
      <c r="BB50" s="1207"/>
      <c r="BC50" s="1207"/>
      <c r="BD50" s="1207"/>
      <c r="BE50" s="1207"/>
      <c r="BF50" s="1207"/>
      <c r="BG50" s="1207"/>
      <c r="BH50" s="1207"/>
      <c r="BI50" s="1207"/>
      <c r="BJ50" s="1207"/>
      <c r="BK50" s="1208"/>
      <c r="BL50" s="1209"/>
      <c r="BM50" s="1209"/>
      <c r="BN50" s="1209"/>
      <c r="BO50" s="1209"/>
      <c r="BP50" s="1209"/>
      <c r="BQ50" s="1209"/>
      <c r="BR50" s="1210"/>
      <c r="BS50" s="1002"/>
      <c r="BT50" s="1002"/>
      <c r="BU50" s="1002"/>
      <c r="BV50" s="1002"/>
      <c r="BW50" s="1002"/>
      <c r="BX50" s="1002"/>
      <c r="BY50" s="1003"/>
      <c r="BZ50" s="1214"/>
      <c r="CA50" s="1215"/>
      <c r="CB50" s="1215"/>
      <c r="CC50" s="1215"/>
      <c r="CD50" s="1218"/>
      <c r="CE50" s="1218"/>
      <c r="CF50" s="1218"/>
      <c r="CG50" s="1218"/>
      <c r="CH50" s="1218"/>
      <c r="CI50" s="1218"/>
      <c r="CJ50" s="1218"/>
      <c r="CK50" s="1218"/>
      <c r="CL50" s="1218"/>
      <c r="CM50" s="1218"/>
      <c r="CN50" s="1392"/>
      <c r="CO50" s="1392"/>
      <c r="CP50" s="1392"/>
      <c r="CQ50" s="1392"/>
      <c r="CR50" s="1393"/>
    </row>
    <row r="51" spans="4:96" ht="6.75" customHeight="1">
      <c r="D51" s="762"/>
      <c r="E51" s="763"/>
      <c r="F51" s="763"/>
      <c r="G51" s="763"/>
      <c r="H51" s="763"/>
      <c r="I51" s="763"/>
      <c r="J51" s="763"/>
      <c r="K51" s="764"/>
      <c r="L51" s="1206"/>
      <c r="M51" s="1207"/>
      <c r="N51" s="1207"/>
      <c r="O51" s="1207"/>
      <c r="P51" s="1207"/>
      <c r="Q51" s="1207"/>
      <c r="R51" s="1207"/>
      <c r="S51" s="1207"/>
      <c r="T51" s="1207"/>
      <c r="U51" s="1207"/>
      <c r="V51" s="1207"/>
      <c r="W51" s="1207"/>
      <c r="X51" s="1207"/>
      <c r="Y51" s="1207"/>
      <c r="Z51" s="1207"/>
      <c r="AA51" s="1207"/>
      <c r="AB51" s="1207"/>
      <c r="AC51" s="1207"/>
      <c r="AD51" s="1207"/>
      <c r="AE51" s="1207"/>
      <c r="AF51" s="1207"/>
      <c r="AG51" s="1207"/>
      <c r="AH51" s="1207"/>
      <c r="AI51" s="1207"/>
      <c r="AJ51" s="1207"/>
      <c r="AK51" s="1207"/>
      <c r="AL51" s="1207"/>
      <c r="AM51" s="1207"/>
      <c r="AN51" s="1207"/>
      <c r="AO51" s="1207"/>
      <c r="AP51" s="1207"/>
      <c r="AQ51" s="1207"/>
      <c r="AR51" s="1207"/>
      <c r="AS51" s="1207"/>
      <c r="AT51" s="1207"/>
      <c r="AU51" s="1207"/>
      <c r="AV51" s="1207"/>
      <c r="AW51" s="1207"/>
      <c r="AX51" s="1207"/>
      <c r="AY51" s="1207"/>
      <c r="AZ51" s="1207"/>
      <c r="BA51" s="1207"/>
      <c r="BB51" s="1207"/>
      <c r="BC51" s="1207"/>
      <c r="BD51" s="1207"/>
      <c r="BE51" s="1207"/>
      <c r="BF51" s="1207"/>
      <c r="BG51" s="1207"/>
      <c r="BH51" s="1207"/>
      <c r="BI51" s="1207"/>
      <c r="BJ51" s="1207"/>
      <c r="BK51" s="1208"/>
      <c r="BL51" s="1209"/>
      <c r="BM51" s="1209"/>
      <c r="BN51" s="1209"/>
      <c r="BO51" s="1209"/>
      <c r="BP51" s="1209"/>
      <c r="BQ51" s="1209"/>
      <c r="BR51" s="1210"/>
      <c r="BS51" s="1002"/>
      <c r="BT51" s="1002"/>
      <c r="BU51" s="1002"/>
      <c r="BV51" s="1002"/>
      <c r="BW51" s="1002"/>
      <c r="BX51" s="1002"/>
      <c r="BY51" s="1003"/>
      <c r="BZ51" s="1214"/>
      <c r="CA51" s="1215"/>
      <c r="CB51" s="1215"/>
      <c r="CC51" s="1215"/>
      <c r="CD51" s="1218"/>
      <c r="CE51" s="1218"/>
      <c r="CF51" s="1218"/>
      <c r="CG51" s="1218"/>
      <c r="CH51" s="1218"/>
      <c r="CI51" s="1218"/>
      <c r="CJ51" s="1218"/>
      <c r="CK51" s="1218"/>
      <c r="CL51" s="1218"/>
      <c r="CM51" s="1218"/>
      <c r="CN51" s="1392"/>
      <c r="CO51" s="1392"/>
      <c r="CP51" s="1392"/>
      <c r="CQ51" s="1392"/>
      <c r="CR51" s="1393"/>
    </row>
    <row r="52" spans="4:96" ht="6.75" customHeight="1">
      <c r="D52" s="762"/>
      <c r="E52" s="763"/>
      <c r="F52" s="763"/>
      <c r="G52" s="763"/>
      <c r="H52" s="763"/>
      <c r="I52" s="763"/>
      <c r="J52" s="763"/>
      <c r="K52" s="764"/>
      <c r="L52" s="1206"/>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07"/>
      <c r="AL52" s="1207"/>
      <c r="AM52" s="1207"/>
      <c r="AN52" s="1207"/>
      <c r="AO52" s="1207"/>
      <c r="AP52" s="1207"/>
      <c r="AQ52" s="1207"/>
      <c r="AR52" s="1207"/>
      <c r="AS52" s="1207"/>
      <c r="AT52" s="1207"/>
      <c r="AU52" s="1207"/>
      <c r="AV52" s="1207"/>
      <c r="AW52" s="1207"/>
      <c r="AX52" s="1207"/>
      <c r="AY52" s="1207"/>
      <c r="AZ52" s="1207"/>
      <c r="BA52" s="1207"/>
      <c r="BB52" s="1207"/>
      <c r="BC52" s="1207"/>
      <c r="BD52" s="1207"/>
      <c r="BE52" s="1207"/>
      <c r="BF52" s="1207"/>
      <c r="BG52" s="1207"/>
      <c r="BH52" s="1207"/>
      <c r="BI52" s="1207"/>
      <c r="BJ52" s="1207"/>
      <c r="BK52" s="1211"/>
      <c r="BL52" s="1212"/>
      <c r="BM52" s="1212"/>
      <c r="BN52" s="1212"/>
      <c r="BO52" s="1212"/>
      <c r="BP52" s="1212"/>
      <c r="BQ52" s="1212"/>
      <c r="BR52" s="1213"/>
      <c r="BS52" s="1002"/>
      <c r="BT52" s="1002"/>
      <c r="BU52" s="1002"/>
      <c r="BV52" s="1002"/>
      <c r="BW52" s="1002"/>
      <c r="BX52" s="1002"/>
      <c r="BY52" s="1003"/>
      <c r="BZ52" s="1216"/>
      <c r="CA52" s="1217"/>
      <c r="CB52" s="1217"/>
      <c r="CC52" s="1217"/>
      <c r="CD52" s="1219"/>
      <c r="CE52" s="1219"/>
      <c r="CF52" s="1219"/>
      <c r="CG52" s="1219"/>
      <c r="CH52" s="1219"/>
      <c r="CI52" s="1219"/>
      <c r="CJ52" s="1219"/>
      <c r="CK52" s="1219"/>
      <c r="CL52" s="1219"/>
      <c r="CM52" s="1219"/>
      <c r="CN52" s="1394"/>
      <c r="CO52" s="1394"/>
      <c r="CP52" s="1394"/>
      <c r="CQ52" s="1394"/>
      <c r="CR52" s="1395"/>
    </row>
    <row r="53" spans="4:96" ht="18.75" customHeight="1">
      <c r="D53" s="762"/>
      <c r="E53" s="763"/>
      <c r="F53" s="763"/>
      <c r="G53" s="763"/>
      <c r="H53" s="763"/>
      <c r="I53" s="763"/>
      <c r="J53" s="763"/>
      <c r="K53" s="764"/>
      <c r="L53" s="1206"/>
      <c r="M53" s="1207"/>
      <c r="N53" s="1207"/>
      <c r="O53" s="1207"/>
      <c r="P53" s="1207"/>
      <c r="Q53" s="1207"/>
      <c r="R53" s="1207"/>
      <c r="S53" s="1207"/>
      <c r="T53" s="1207"/>
      <c r="U53" s="1207"/>
      <c r="V53" s="1207"/>
      <c r="W53" s="1207"/>
      <c r="X53" s="1207"/>
      <c r="Y53" s="1207"/>
      <c r="Z53" s="1207"/>
      <c r="AA53" s="1207"/>
      <c r="AB53" s="1207"/>
      <c r="AC53" s="1207"/>
      <c r="AD53" s="1207"/>
      <c r="AE53" s="1207"/>
      <c r="AF53" s="1207"/>
      <c r="AG53" s="1207"/>
      <c r="AH53" s="1207"/>
      <c r="AI53" s="1207"/>
      <c r="AJ53" s="1207"/>
      <c r="AK53" s="1207"/>
      <c r="AL53" s="1207"/>
      <c r="AM53" s="1207"/>
      <c r="AN53" s="1207"/>
      <c r="AO53" s="1207"/>
      <c r="AP53" s="1207"/>
      <c r="AQ53" s="1207"/>
      <c r="AR53" s="1207"/>
      <c r="AS53" s="1207"/>
      <c r="AT53" s="1207"/>
      <c r="AU53" s="1207"/>
      <c r="AV53" s="1207"/>
      <c r="AW53" s="1207"/>
      <c r="AX53" s="1207"/>
      <c r="AY53" s="1207"/>
      <c r="AZ53" s="1207"/>
      <c r="BA53" s="1207"/>
      <c r="BB53" s="1207"/>
      <c r="BC53" s="1207"/>
      <c r="BD53" s="1207"/>
      <c r="BE53" s="1207"/>
      <c r="BF53" s="1207"/>
      <c r="BG53" s="1207"/>
      <c r="BH53" s="1207"/>
      <c r="BI53" s="1207"/>
      <c r="BJ53" s="1207"/>
      <c r="BK53" s="1396" t="s">
        <v>471</v>
      </c>
      <c r="BL53" s="1397"/>
      <c r="BM53" s="1397"/>
      <c r="BN53" s="1397"/>
      <c r="BO53" s="1397"/>
      <c r="BP53" s="1397"/>
      <c r="BQ53" s="1397"/>
      <c r="BR53" s="1398"/>
      <c r="BS53" s="1002"/>
      <c r="BT53" s="1002"/>
      <c r="BU53" s="1002"/>
      <c r="BV53" s="1002"/>
      <c r="BW53" s="1002"/>
      <c r="BX53" s="1002"/>
      <c r="BY53" s="1003"/>
      <c r="BZ53" s="1188" t="str">
        <f>CONCATENATE(作業２!D72,"　",作業２!D73,"　",作業２!D74,"　",作業２!D75,"　",作業２!D76,"　",作業２!D77,"　",作業２!D78)</f>
        <v>1.明治　2.大正　3.昭和　4.平成　5.令和　　</v>
      </c>
      <c r="CA53" s="1189"/>
      <c r="CB53" s="1189"/>
      <c r="CC53" s="1189"/>
      <c r="CD53" s="1189"/>
      <c r="CE53" s="1189"/>
      <c r="CF53" s="1189"/>
      <c r="CG53" s="1189"/>
      <c r="CH53" s="1189"/>
      <c r="CI53" s="1189"/>
      <c r="CJ53" s="1189"/>
      <c r="CK53" s="1189"/>
      <c r="CL53" s="1189"/>
      <c r="CM53" s="1189"/>
      <c r="CN53" s="1189"/>
      <c r="CO53" s="1189"/>
      <c r="CP53" s="1189"/>
      <c r="CQ53" s="1189"/>
      <c r="CR53" s="1190"/>
    </row>
    <row r="54" spans="4:96" ht="12" customHeight="1">
      <c r="D54" s="762"/>
      <c r="E54" s="763"/>
      <c r="F54" s="763"/>
      <c r="G54" s="763"/>
      <c r="H54" s="763"/>
      <c r="I54" s="763"/>
      <c r="J54" s="763"/>
      <c r="K54" s="764"/>
      <c r="L54" s="1206"/>
      <c r="M54" s="1207"/>
      <c r="N54" s="1207"/>
      <c r="O54" s="1207"/>
      <c r="P54" s="1207"/>
      <c r="Q54" s="1207"/>
      <c r="R54" s="1207"/>
      <c r="S54" s="1207"/>
      <c r="T54" s="1207"/>
      <c r="U54" s="1207"/>
      <c r="V54" s="1207"/>
      <c r="W54" s="1207"/>
      <c r="X54" s="1207"/>
      <c r="Y54" s="1207"/>
      <c r="Z54" s="1207"/>
      <c r="AA54" s="1207"/>
      <c r="AB54" s="1207"/>
      <c r="AC54" s="1207"/>
      <c r="AD54" s="1207"/>
      <c r="AE54" s="1207"/>
      <c r="AF54" s="1207"/>
      <c r="AG54" s="1207"/>
      <c r="AH54" s="1207"/>
      <c r="AI54" s="1207"/>
      <c r="AJ54" s="1207"/>
      <c r="AK54" s="1207"/>
      <c r="AL54" s="1207"/>
      <c r="AM54" s="1207"/>
      <c r="AN54" s="1207"/>
      <c r="AO54" s="1207"/>
      <c r="AP54" s="1207"/>
      <c r="AQ54" s="1207"/>
      <c r="AR54" s="1207"/>
      <c r="AS54" s="1207"/>
      <c r="AT54" s="1207"/>
      <c r="AU54" s="1207"/>
      <c r="AV54" s="1207"/>
      <c r="AW54" s="1207"/>
      <c r="AX54" s="1207"/>
      <c r="AY54" s="1207"/>
      <c r="AZ54" s="1207"/>
      <c r="BA54" s="1207"/>
      <c r="BB54" s="1207"/>
      <c r="BC54" s="1207"/>
      <c r="BD54" s="1207"/>
      <c r="BE54" s="1207"/>
      <c r="BF54" s="1207"/>
      <c r="BG54" s="1207"/>
      <c r="BH54" s="1207"/>
      <c r="BI54" s="1207"/>
      <c r="BJ54" s="1207"/>
      <c r="BK54" s="1399"/>
      <c r="BL54" s="1400"/>
      <c r="BM54" s="1400"/>
      <c r="BN54" s="1400"/>
      <c r="BO54" s="1400"/>
      <c r="BP54" s="1400"/>
      <c r="BQ54" s="1400"/>
      <c r="BR54" s="1401"/>
      <c r="BS54" s="1005"/>
      <c r="BT54" s="1005"/>
      <c r="BU54" s="1005"/>
      <c r="BV54" s="1005"/>
      <c r="BW54" s="1005"/>
      <c r="BX54" s="1005"/>
      <c r="BY54" s="1006"/>
      <c r="BZ54" s="1191"/>
      <c r="CA54" s="1192"/>
      <c r="CB54" s="1192"/>
      <c r="CC54" s="1192"/>
      <c r="CD54" s="1192"/>
      <c r="CE54" s="1192"/>
      <c r="CF54" s="1192"/>
      <c r="CG54" s="1192"/>
      <c r="CH54" s="1192"/>
      <c r="CI54" s="1192"/>
      <c r="CJ54" s="1192"/>
      <c r="CK54" s="1192"/>
      <c r="CL54" s="1192"/>
      <c r="CM54" s="1192"/>
      <c r="CN54" s="1192"/>
      <c r="CO54" s="1192"/>
      <c r="CP54" s="1192"/>
      <c r="CQ54" s="1192"/>
      <c r="CR54" s="1193"/>
    </row>
    <row r="55" spans="4:96" ht="9.75" customHeight="1">
      <c r="D55" s="756" t="s">
        <v>27</v>
      </c>
      <c r="E55" s="1186"/>
      <c r="F55" s="1186"/>
      <c r="G55" s="1186"/>
      <c r="H55" s="1186"/>
      <c r="I55" s="1186"/>
      <c r="J55" s="1186"/>
      <c r="K55" s="1187"/>
      <c r="L55" s="1154" t="s">
        <v>14</v>
      </c>
      <c r="M55" s="1154"/>
      <c r="N55" s="1154"/>
      <c r="O55" s="1154"/>
      <c r="P55" s="1154"/>
      <c r="Q55" s="1154"/>
      <c r="R55" s="1154"/>
      <c r="S55" s="1154"/>
      <c r="T55" s="1154"/>
      <c r="U55" s="1155"/>
      <c r="V55" s="757" t="s">
        <v>15</v>
      </c>
      <c r="W55" s="757"/>
      <c r="X55" s="757"/>
      <c r="Y55" s="757"/>
      <c r="Z55" s="757"/>
      <c r="AA55" s="757"/>
      <c r="AB55" s="757"/>
      <c r="AC55" s="757"/>
      <c r="AD55" s="757"/>
      <c r="AE55" s="758"/>
      <c r="AF55" s="1158" t="s">
        <v>16</v>
      </c>
      <c r="AG55" s="757"/>
      <c r="AH55" s="757"/>
      <c r="AI55" s="757"/>
      <c r="AJ55" s="757"/>
      <c r="AK55" s="757"/>
      <c r="AL55" s="757"/>
      <c r="AM55" s="757"/>
      <c r="AN55" s="757"/>
      <c r="AO55" s="1159" t="s">
        <v>17</v>
      </c>
      <c r="AP55" s="1154"/>
      <c r="AQ55" s="1154"/>
      <c r="AR55" s="1154"/>
      <c r="AS55" s="1154"/>
      <c r="AT55" s="1154"/>
      <c r="AU55" s="1154"/>
      <c r="AV55" s="1154"/>
      <c r="AW55" s="1154"/>
      <c r="AX55" s="1155"/>
      <c r="AY55" s="757" t="s">
        <v>18</v>
      </c>
      <c r="AZ55" s="757"/>
      <c r="BA55" s="757"/>
      <c r="BB55" s="757"/>
      <c r="BC55" s="757"/>
      <c r="BD55" s="757"/>
      <c r="BE55" s="757"/>
      <c r="BF55" s="757"/>
      <c r="BG55" s="757"/>
      <c r="BH55" s="757"/>
      <c r="BI55" s="1159" t="s">
        <v>26</v>
      </c>
      <c r="BJ55" s="1154"/>
      <c r="BK55" s="1154"/>
      <c r="BL55" s="1154"/>
      <c r="BM55" s="1154"/>
      <c r="BN55" s="1154"/>
      <c r="BO55" s="1154"/>
      <c r="BP55" s="1154"/>
      <c r="BQ55" s="1154"/>
      <c r="BR55" s="1155"/>
      <c r="BS55" s="1186" t="s">
        <v>461</v>
      </c>
      <c r="BT55" s="757"/>
      <c r="BU55" s="757"/>
      <c r="BV55" s="757"/>
      <c r="BW55" s="757"/>
      <c r="BX55" s="757"/>
      <c r="BY55" s="758"/>
      <c r="BZ55" s="1194"/>
      <c r="CA55" s="1195"/>
      <c r="CB55" s="1195"/>
      <c r="CC55" s="1195"/>
      <c r="CD55" s="1195"/>
      <c r="CE55" s="1195"/>
      <c r="CF55" s="1195"/>
      <c r="CG55" s="1200" t="s">
        <v>24</v>
      </c>
      <c r="CH55" s="1200"/>
      <c r="CI55" s="1200"/>
      <c r="CJ55" s="1195"/>
      <c r="CK55" s="1195"/>
      <c r="CL55" s="1195"/>
      <c r="CM55" s="1195"/>
      <c r="CN55" s="1195"/>
      <c r="CO55" s="1195"/>
      <c r="CP55" s="1195"/>
      <c r="CQ55" s="1195"/>
      <c r="CR55" s="1202"/>
    </row>
    <row r="56" spans="4:96" ht="9.75" customHeight="1">
      <c r="D56" s="916"/>
      <c r="E56" s="1002"/>
      <c r="F56" s="1002"/>
      <c r="G56" s="1002"/>
      <c r="H56" s="1002"/>
      <c r="I56" s="1002"/>
      <c r="J56" s="1002"/>
      <c r="K56" s="1003"/>
      <c r="L56" s="1156"/>
      <c r="M56" s="1156"/>
      <c r="N56" s="1156"/>
      <c r="O56" s="1156"/>
      <c r="P56" s="1156"/>
      <c r="Q56" s="1156"/>
      <c r="R56" s="1156"/>
      <c r="S56" s="1156"/>
      <c r="T56" s="1156"/>
      <c r="U56" s="1157"/>
      <c r="V56" s="1033"/>
      <c r="W56" s="1033"/>
      <c r="X56" s="1033"/>
      <c r="Y56" s="1033"/>
      <c r="Z56" s="1033"/>
      <c r="AA56" s="1033"/>
      <c r="AB56" s="1033"/>
      <c r="AC56" s="1033"/>
      <c r="AD56" s="1033"/>
      <c r="AE56" s="1034"/>
      <c r="AF56" s="1032"/>
      <c r="AG56" s="1033"/>
      <c r="AH56" s="1033"/>
      <c r="AI56" s="1033"/>
      <c r="AJ56" s="1033"/>
      <c r="AK56" s="1033"/>
      <c r="AL56" s="1033"/>
      <c r="AM56" s="1033"/>
      <c r="AN56" s="1033"/>
      <c r="AO56" s="1160"/>
      <c r="AP56" s="1156"/>
      <c r="AQ56" s="1156"/>
      <c r="AR56" s="1156"/>
      <c r="AS56" s="1156"/>
      <c r="AT56" s="1156"/>
      <c r="AU56" s="1156"/>
      <c r="AV56" s="1156"/>
      <c r="AW56" s="1156"/>
      <c r="AX56" s="1157"/>
      <c r="AY56" s="1033"/>
      <c r="AZ56" s="1033"/>
      <c r="BA56" s="1033"/>
      <c r="BB56" s="1033"/>
      <c r="BC56" s="1033"/>
      <c r="BD56" s="1033"/>
      <c r="BE56" s="1033"/>
      <c r="BF56" s="1033"/>
      <c r="BG56" s="1033"/>
      <c r="BH56" s="1033"/>
      <c r="BI56" s="1160"/>
      <c r="BJ56" s="1156"/>
      <c r="BK56" s="1156"/>
      <c r="BL56" s="1156"/>
      <c r="BM56" s="1156"/>
      <c r="BN56" s="1156"/>
      <c r="BO56" s="1156"/>
      <c r="BP56" s="1156"/>
      <c r="BQ56" s="1156"/>
      <c r="BR56" s="1157"/>
      <c r="BS56" s="763"/>
      <c r="BT56" s="763"/>
      <c r="BU56" s="763"/>
      <c r="BV56" s="763"/>
      <c r="BW56" s="763"/>
      <c r="BX56" s="763"/>
      <c r="BY56" s="764"/>
      <c r="BZ56" s="1196"/>
      <c r="CA56" s="1197"/>
      <c r="CB56" s="1197"/>
      <c r="CC56" s="1197"/>
      <c r="CD56" s="1197"/>
      <c r="CE56" s="1197"/>
      <c r="CF56" s="1197"/>
      <c r="CG56" s="1036"/>
      <c r="CH56" s="1036"/>
      <c r="CI56" s="1036"/>
      <c r="CJ56" s="1197"/>
      <c r="CK56" s="1197"/>
      <c r="CL56" s="1197"/>
      <c r="CM56" s="1197"/>
      <c r="CN56" s="1197"/>
      <c r="CO56" s="1197"/>
      <c r="CP56" s="1197"/>
      <c r="CQ56" s="1197"/>
      <c r="CR56" s="1203"/>
    </row>
    <row r="57" spans="4:96" ht="9.75" customHeight="1">
      <c r="D57" s="916"/>
      <c r="E57" s="1002"/>
      <c r="F57" s="1002"/>
      <c r="G57" s="1002"/>
      <c r="H57" s="1002"/>
      <c r="I57" s="1002"/>
      <c r="J57" s="1002"/>
      <c r="K57" s="1003"/>
      <c r="L57" s="1391" t="str">
        <f>IF(作業２!H55=1,"",IF(作業２!H23="","",IF(作業２!H23=0,"0",作業２!H23)))</f>
        <v/>
      </c>
      <c r="M57" s="1149"/>
      <c r="N57" s="1149"/>
      <c r="O57" s="1149"/>
      <c r="P57" s="1149"/>
      <c r="Q57" s="1149"/>
      <c r="R57" s="1149"/>
      <c r="S57" s="1149"/>
      <c r="T57" s="1161" t="s">
        <v>45</v>
      </c>
      <c r="U57" s="1165"/>
      <c r="V57" s="1391" t="str">
        <f>IF(作業２!H55=1,"",IF(作業２!H24="","",IF(作業２!H24=0,"0",作業２!H24)))</f>
        <v/>
      </c>
      <c r="W57" s="1149"/>
      <c r="X57" s="1149"/>
      <c r="Y57" s="1149"/>
      <c r="Z57" s="1149"/>
      <c r="AA57" s="1149"/>
      <c r="AB57" s="1149"/>
      <c r="AC57" s="1149"/>
      <c r="AD57" s="1161" t="s">
        <v>45</v>
      </c>
      <c r="AE57" s="1165"/>
      <c r="AF57" s="1148" t="str">
        <f>IF(作業２!H55=1,"",IF(作業２!H25="","",IF(作業２!H25=0,"0",作業２!H25)))</f>
        <v/>
      </c>
      <c r="AG57" s="1149"/>
      <c r="AH57" s="1149"/>
      <c r="AI57" s="1149"/>
      <c r="AJ57" s="1149"/>
      <c r="AK57" s="1149"/>
      <c r="AL57" s="1149"/>
      <c r="AM57" s="1161" t="s">
        <v>45</v>
      </c>
      <c r="AN57" s="1162"/>
      <c r="AO57" s="1148" t="str">
        <f>IF(作業２!H55=1,"",IF(作業２!H26="","",IF(作業２!H26=0,"0",作業２!H26)))</f>
        <v/>
      </c>
      <c r="AP57" s="1149"/>
      <c r="AQ57" s="1149"/>
      <c r="AR57" s="1149"/>
      <c r="AS57" s="1149"/>
      <c r="AT57" s="1149"/>
      <c r="AU57" s="1149"/>
      <c r="AV57" s="1149"/>
      <c r="AW57" s="1161" t="s">
        <v>45</v>
      </c>
      <c r="AX57" s="1165"/>
      <c r="AY57" s="1168" t="str">
        <f>IF(作業２!H55=1,"",IF(作業２!H53=1,IF(作業２!H27="","",IF(作業２!H27=0,"0",作業２!H27)),""))</f>
        <v/>
      </c>
      <c r="AZ57" s="1168"/>
      <c r="BA57" s="1168"/>
      <c r="BB57" s="1168"/>
      <c r="BC57" s="1168"/>
      <c r="BD57" s="1168"/>
      <c r="BE57" s="1171" t="s">
        <v>60</v>
      </c>
      <c r="BF57" s="1171"/>
      <c r="BG57" s="1171"/>
      <c r="BH57" s="1171"/>
      <c r="BI57" s="1148" t="str">
        <f>IF(作業２!H55=1,"",IF(作業２!H28="","",IF(作業２!H28=0,"0",作業２!H28)))</f>
        <v/>
      </c>
      <c r="BJ57" s="1149"/>
      <c r="BK57" s="1149"/>
      <c r="BL57" s="1149"/>
      <c r="BM57" s="1149"/>
      <c r="BN57" s="1149"/>
      <c r="BO57" s="1149"/>
      <c r="BP57" s="1149"/>
      <c r="BQ57" s="1161" t="s">
        <v>45</v>
      </c>
      <c r="BR57" s="1165"/>
      <c r="BS57" s="763"/>
      <c r="BT57" s="763"/>
      <c r="BU57" s="763"/>
      <c r="BV57" s="763"/>
      <c r="BW57" s="763"/>
      <c r="BX57" s="763"/>
      <c r="BY57" s="764"/>
      <c r="BZ57" s="1196"/>
      <c r="CA57" s="1197"/>
      <c r="CB57" s="1197"/>
      <c r="CC57" s="1197"/>
      <c r="CD57" s="1197"/>
      <c r="CE57" s="1197"/>
      <c r="CF57" s="1197"/>
      <c r="CG57" s="1036"/>
      <c r="CH57" s="1036"/>
      <c r="CI57" s="1036"/>
      <c r="CJ57" s="1197"/>
      <c r="CK57" s="1197"/>
      <c r="CL57" s="1197"/>
      <c r="CM57" s="1197"/>
      <c r="CN57" s="1197"/>
      <c r="CO57" s="1197"/>
      <c r="CP57" s="1197"/>
      <c r="CQ57" s="1197"/>
      <c r="CR57" s="1203"/>
    </row>
    <row r="58" spans="4:96" ht="9.75" customHeight="1">
      <c r="D58" s="916"/>
      <c r="E58" s="1002"/>
      <c r="F58" s="1002"/>
      <c r="G58" s="1002"/>
      <c r="H58" s="1002"/>
      <c r="I58" s="1002"/>
      <c r="J58" s="1002"/>
      <c r="K58" s="1003"/>
      <c r="L58" s="1151"/>
      <c r="M58" s="1151"/>
      <c r="N58" s="1151"/>
      <c r="O58" s="1151"/>
      <c r="P58" s="1151"/>
      <c r="Q58" s="1151"/>
      <c r="R58" s="1151"/>
      <c r="S58" s="1151"/>
      <c r="T58" s="1163"/>
      <c r="U58" s="1166"/>
      <c r="V58" s="1151"/>
      <c r="W58" s="1151"/>
      <c r="X58" s="1151"/>
      <c r="Y58" s="1151"/>
      <c r="Z58" s="1151"/>
      <c r="AA58" s="1151"/>
      <c r="AB58" s="1151"/>
      <c r="AC58" s="1151"/>
      <c r="AD58" s="1163"/>
      <c r="AE58" s="1166"/>
      <c r="AF58" s="1150"/>
      <c r="AG58" s="1151"/>
      <c r="AH58" s="1151"/>
      <c r="AI58" s="1151"/>
      <c r="AJ58" s="1151"/>
      <c r="AK58" s="1151"/>
      <c r="AL58" s="1151"/>
      <c r="AM58" s="1163"/>
      <c r="AN58" s="1163"/>
      <c r="AO58" s="1150"/>
      <c r="AP58" s="1151"/>
      <c r="AQ58" s="1151"/>
      <c r="AR58" s="1151"/>
      <c r="AS58" s="1151"/>
      <c r="AT58" s="1151"/>
      <c r="AU58" s="1151"/>
      <c r="AV58" s="1151"/>
      <c r="AW58" s="1163"/>
      <c r="AX58" s="1166"/>
      <c r="AY58" s="1169"/>
      <c r="AZ58" s="1169"/>
      <c r="BA58" s="1169"/>
      <c r="BB58" s="1169"/>
      <c r="BC58" s="1169"/>
      <c r="BD58" s="1169"/>
      <c r="BE58" s="1172"/>
      <c r="BF58" s="1172"/>
      <c r="BG58" s="1172"/>
      <c r="BH58" s="1172"/>
      <c r="BI58" s="1150"/>
      <c r="BJ58" s="1151"/>
      <c r="BK58" s="1151"/>
      <c r="BL58" s="1151"/>
      <c r="BM58" s="1151"/>
      <c r="BN58" s="1151"/>
      <c r="BO58" s="1151"/>
      <c r="BP58" s="1151"/>
      <c r="BQ58" s="1163"/>
      <c r="BR58" s="1166"/>
      <c r="BS58" s="763"/>
      <c r="BT58" s="763"/>
      <c r="BU58" s="763"/>
      <c r="BV58" s="763"/>
      <c r="BW58" s="763"/>
      <c r="BX58" s="763"/>
      <c r="BY58" s="764"/>
      <c r="BZ58" s="1196"/>
      <c r="CA58" s="1197"/>
      <c r="CB58" s="1197"/>
      <c r="CC58" s="1197"/>
      <c r="CD58" s="1197"/>
      <c r="CE58" s="1197"/>
      <c r="CF58" s="1197"/>
      <c r="CG58" s="1036"/>
      <c r="CH58" s="1036"/>
      <c r="CI58" s="1036"/>
      <c r="CJ58" s="1197"/>
      <c r="CK58" s="1197"/>
      <c r="CL58" s="1197"/>
      <c r="CM58" s="1197"/>
      <c r="CN58" s="1197"/>
      <c r="CO58" s="1197"/>
      <c r="CP58" s="1197"/>
      <c r="CQ58" s="1197"/>
      <c r="CR58" s="1203"/>
    </row>
    <row r="59" spans="4:96" ht="9.75" customHeight="1">
      <c r="D59" s="916"/>
      <c r="E59" s="1002"/>
      <c r="F59" s="1002"/>
      <c r="G59" s="1002"/>
      <c r="H59" s="1002"/>
      <c r="I59" s="1002"/>
      <c r="J59" s="1002"/>
      <c r="K59" s="1003"/>
      <c r="L59" s="1151"/>
      <c r="M59" s="1151"/>
      <c r="N59" s="1151"/>
      <c r="O59" s="1151"/>
      <c r="P59" s="1151"/>
      <c r="Q59" s="1151"/>
      <c r="R59" s="1151"/>
      <c r="S59" s="1151"/>
      <c r="T59" s="1163"/>
      <c r="U59" s="1166"/>
      <c r="V59" s="1151"/>
      <c r="W59" s="1151"/>
      <c r="X59" s="1151"/>
      <c r="Y59" s="1151"/>
      <c r="Z59" s="1151"/>
      <c r="AA59" s="1151"/>
      <c r="AB59" s="1151"/>
      <c r="AC59" s="1151"/>
      <c r="AD59" s="1163"/>
      <c r="AE59" s="1166"/>
      <c r="AF59" s="1150"/>
      <c r="AG59" s="1151"/>
      <c r="AH59" s="1151"/>
      <c r="AI59" s="1151"/>
      <c r="AJ59" s="1151"/>
      <c r="AK59" s="1151"/>
      <c r="AL59" s="1151"/>
      <c r="AM59" s="1163"/>
      <c r="AN59" s="1163"/>
      <c r="AO59" s="1150"/>
      <c r="AP59" s="1151"/>
      <c r="AQ59" s="1151"/>
      <c r="AR59" s="1151"/>
      <c r="AS59" s="1151"/>
      <c r="AT59" s="1151"/>
      <c r="AU59" s="1151"/>
      <c r="AV59" s="1151"/>
      <c r="AW59" s="1163"/>
      <c r="AX59" s="1166"/>
      <c r="AY59" s="1169"/>
      <c r="AZ59" s="1169"/>
      <c r="BA59" s="1169"/>
      <c r="BB59" s="1169"/>
      <c r="BC59" s="1169"/>
      <c r="BD59" s="1169"/>
      <c r="BE59" s="1172"/>
      <c r="BF59" s="1172"/>
      <c r="BG59" s="1172"/>
      <c r="BH59" s="1172"/>
      <c r="BI59" s="1150"/>
      <c r="BJ59" s="1151"/>
      <c r="BK59" s="1151"/>
      <c r="BL59" s="1151"/>
      <c r="BM59" s="1151"/>
      <c r="BN59" s="1151"/>
      <c r="BO59" s="1151"/>
      <c r="BP59" s="1151"/>
      <c r="BQ59" s="1163"/>
      <c r="BR59" s="1166"/>
      <c r="BS59" s="763"/>
      <c r="BT59" s="763"/>
      <c r="BU59" s="763"/>
      <c r="BV59" s="763"/>
      <c r="BW59" s="763"/>
      <c r="BX59" s="763"/>
      <c r="BY59" s="764"/>
      <c r="BZ59" s="1196"/>
      <c r="CA59" s="1197"/>
      <c r="CB59" s="1197"/>
      <c r="CC59" s="1197"/>
      <c r="CD59" s="1197"/>
      <c r="CE59" s="1197"/>
      <c r="CF59" s="1197"/>
      <c r="CG59" s="1036"/>
      <c r="CH59" s="1036"/>
      <c r="CI59" s="1036"/>
      <c r="CJ59" s="1197"/>
      <c r="CK59" s="1197"/>
      <c r="CL59" s="1197"/>
      <c r="CM59" s="1197"/>
      <c r="CN59" s="1197"/>
      <c r="CO59" s="1197"/>
      <c r="CP59" s="1197"/>
      <c r="CQ59" s="1197"/>
      <c r="CR59" s="1203"/>
    </row>
    <row r="60" spans="4:96" ht="9.75" customHeight="1">
      <c r="D60" s="916"/>
      <c r="E60" s="1002"/>
      <c r="F60" s="1002"/>
      <c r="G60" s="1002"/>
      <c r="H60" s="1002"/>
      <c r="I60" s="1002"/>
      <c r="J60" s="1002"/>
      <c r="K60" s="1003"/>
      <c r="L60" s="1151"/>
      <c r="M60" s="1151"/>
      <c r="N60" s="1151"/>
      <c r="O60" s="1151"/>
      <c r="P60" s="1151"/>
      <c r="Q60" s="1151"/>
      <c r="R60" s="1151"/>
      <c r="S60" s="1151"/>
      <c r="T60" s="1163"/>
      <c r="U60" s="1166"/>
      <c r="V60" s="1151"/>
      <c r="W60" s="1151"/>
      <c r="X60" s="1151"/>
      <c r="Y60" s="1151"/>
      <c r="Z60" s="1151"/>
      <c r="AA60" s="1151"/>
      <c r="AB60" s="1151"/>
      <c r="AC60" s="1151"/>
      <c r="AD60" s="1163"/>
      <c r="AE60" s="1166"/>
      <c r="AF60" s="1150"/>
      <c r="AG60" s="1151"/>
      <c r="AH60" s="1151"/>
      <c r="AI60" s="1151"/>
      <c r="AJ60" s="1151"/>
      <c r="AK60" s="1151"/>
      <c r="AL60" s="1151"/>
      <c r="AM60" s="1163"/>
      <c r="AN60" s="1163"/>
      <c r="AO60" s="1150"/>
      <c r="AP60" s="1151"/>
      <c r="AQ60" s="1151"/>
      <c r="AR60" s="1151"/>
      <c r="AS60" s="1151"/>
      <c r="AT60" s="1151"/>
      <c r="AU60" s="1151"/>
      <c r="AV60" s="1151"/>
      <c r="AW60" s="1163"/>
      <c r="AX60" s="1166"/>
      <c r="AY60" s="1169"/>
      <c r="AZ60" s="1169"/>
      <c r="BA60" s="1169"/>
      <c r="BB60" s="1169"/>
      <c r="BC60" s="1169"/>
      <c r="BD60" s="1169"/>
      <c r="BE60" s="1172"/>
      <c r="BF60" s="1172"/>
      <c r="BG60" s="1172"/>
      <c r="BH60" s="1172"/>
      <c r="BI60" s="1150"/>
      <c r="BJ60" s="1151"/>
      <c r="BK60" s="1151"/>
      <c r="BL60" s="1151"/>
      <c r="BM60" s="1151"/>
      <c r="BN60" s="1151"/>
      <c r="BO60" s="1151"/>
      <c r="BP60" s="1151"/>
      <c r="BQ60" s="1163"/>
      <c r="BR60" s="1166"/>
      <c r="BS60" s="763"/>
      <c r="BT60" s="763"/>
      <c r="BU60" s="763"/>
      <c r="BV60" s="763"/>
      <c r="BW60" s="763"/>
      <c r="BX60" s="763"/>
      <c r="BY60" s="764"/>
      <c r="BZ60" s="1196"/>
      <c r="CA60" s="1197"/>
      <c r="CB60" s="1197"/>
      <c r="CC60" s="1197"/>
      <c r="CD60" s="1197"/>
      <c r="CE60" s="1197"/>
      <c r="CF60" s="1197"/>
      <c r="CG60" s="1036"/>
      <c r="CH60" s="1036"/>
      <c r="CI60" s="1036"/>
      <c r="CJ60" s="1197"/>
      <c r="CK60" s="1197"/>
      <c r="CL60" s="1197"/>
      <c r="CM60" s="1197"/>
      <c r="CN60" s="1197"/>
      <c r="CO60" s="1197"/>
      <c r="CP60" s="1197"/>
      <c r="CQ60" s="1197"/>
      <c r="CR60" s="1203"/>
    </row>
    <row r="61" spans="4:96" ht="9.75" customHeight="1">
      <c r="D61" s="1004"/>
      <c r="E61" s="1005"/>
      <c r="F61" s="1005"/>
      <c r="G61" s="1005"/>
      <c r="H61" s="1005"/>
      <c r="I61" s="1005"/>
      <c r="J61" s="1005"/>
      <c r="K61" s="1006"/>
      <c r="L61" s="1153"/>
      <c r="M61" s="1153"/>
      <c r="N61" s="1153"/>
      <c r="O61" s="1153"/>
      <c r="P61" s="1153"/>
      <c r="Q61" s="1153"/>
      <c r="R61" s="1153"/>
      <c r="S61" s="1153"/>
      <c r="T61" s="1164"/>
      <c r="U61" s="1167"/>
      <c r="V61" s="1153"/>
      <c r="W61" s="1153"/>
      <c r="X61" s="1153"/>
      <c r="Y61" s="1153"/>
      <c r="Z61" s="1153"/>
      <c r="AA61" s="1153"/>
      <c r="AB61" s="1153"/>
      <c r="AC61" s="1153"/>
      <c r="AD61" s="1164"/>
      <c r="AE61" s="1167"/>
      <c r="AF61" s="1152"/>
      <c r="AG61" s="1153"/>
      <c r="AH61" s="1153"/>
      <c r="AI61" s="1153"/>
      <c r="AJ61" s="1153"/>
      <c r="AK61" s="1153"/>
      <c r="AL61" s="1153"/>
      <c r="AM61" s="1164"/>
      <c r="AN61" s="1164"/>
      <c r="AO61" s="1152"/>
      <c r="AP61" s="1153"/>
      <c r="AQ61" s="1153"/>
      <c r="AR61" s="1153"/>
      <c r="AS61" s="1153"/>
      <c r="AT61" s="1153"/>
      <c r="AU61" s="1153"/>
      <c r="AV61" s="1153"/>
      <c r="AW61" s="1164"/>
      <c r="AX61" s="1167"/>
      <c r="AY61" s="1170"/>
      <c r="AZ61" s="1170"/>
      <c r="BA61" s="1170"/>
      <c r="BB61" s="1170"/>
      <c r="BC61" s="1170"/>
      <c r="BD61" s="1170"/>
      <c r="BE61" s="1173"/>
      <c r="BF61" s="1173"/>
      <c r="BG61" s="1173"/>
      <c r="BH61" s="1173"/>
      <c r="BI61" s="1152"/>
      <c r="BJ61" s="1153"/>
      <c r="BK61" s="1153"/>
      <c r="BL61" s="1153"/>
      <c r="BM61" s="1153"/>
      <c r="BN61" s="1153"/>
      <c r="BO61" s="1153"/>
      <c r="BP61" s="1153"/>
      <c r="BQ61" s="1164"/>
      <c r="BR61" s="1167"/>
      <c r="BS61" s="1033"/>
      <c r="BT61" s="1033"/>
      <c r="BU61" s="1033"/>
      <c r="BV61" s="1033"/>
      <c r="BW61" s="1033"/>
      <c r="BX61" s="1033"/>
      <c r="BY61" s="1034"/>
      <c r="BZ61" s="1198"/>
      <c r="CA61" s="1199"/>
      <c r="CB61" s="1199"/>
      <c r="CC61" s="1199"/>
      <c r="CD61" s="1199"/>
      <c r="CE61" s="1199"/>
      <c r="CF61" s="1199"/>
      <c r="CG61" s="1201"/>
      <c r="CH61" s="1201"/>
      <c r="CI61" s="1201"/>
      <c r="CJ61" s="1199"/>
      <c r="CK61" s="1199"/>
      <c r="CL61" s="1199"/>
      <c r="CM61" s="1199"/>
      <c r="CN61" s="1199"/>
      <c r="CO61" s="1199"/>
      <c r="CP61" s="1199"/>
      <c r="CQ61" s="1199"/>
      <c r="CR61" s="1204"/>
    </row>
    <row r="62" spans="4:96" ht="9.75" customHeight="1">
      <c r="D62" s="762" t="s">
        <v>19</v>
      </c>
      <c r="E62" s="763"/>
      <c r="F62" s="763"/>
      <c r="G62" s="763"/>
      <c r="H62" s="763"/>
      <c r="I62" s="763"/>
      <c r="J62" s="763"/>
      <c r="K62" s="764"/>
      <c r="L62" s="1031" t="s">
        <v>20</v>
      </c>
      <c r="M62" s="921"/>
      <c r="N62" s="921"/>
      <c r="O62" s="921"/>
      <c r="P62" s="921"/>
      <c r="Q62" s="921"/>
      <c r="R62" s="921"/>
      <c r="S62" s="921"/>
      <c r="T62" s="921"/>
      <c r="U62" s="921"/>
      <c r="V62" s="921"/>
      <c r="W62" s="921"/>
      <c r="X62" s="921"/>
      <c r="Y62" s="921"/>
      <c r="Z62" s="921"/>
      <c r="AA62" s="1246"/>
      <c r="AB62" s="1031" t="s">
        <v>29</v>
      </c>
      <c r="AC62" s="921"/>
      <c r="AD62" s="921"/>
      <c r="AE62" s="921"/>
      <c r="AF62" s="921"/>
      <c r="AG62" s="921"/>
      <c r="AH62" s="921"/>
      <c r="AI62" s="921"/>
      <c r="AJ62" s="921"/>
      <c r="AK62" s="921"/>
      <c r="AL62" s="921"/>
      <c r="AM62" s="921"/>
      <c r="AN62" s="921"/>
      <c r="AO62" s="921"/>
      <c r="AP62" s="921"/>
      <c r="AQ62" s="921"/>
      <c r="AR62" s="921"/>
      <c r="AS62" s="921"/>
      <c r="AT62" s="921"/>
      <c r="AU62" s="921"/>
      <c r="AV62" s="1246"/>
      <c r="AW62" s="1029" t="s">
        <v>47</v>
      </c>
      <c r="AX62" s="1253"/>
      <c r="AY62" s="1253"/>
      <c r="AZ62" s="1253"/>
      <c r="BA62" s="1253"/>
      <c r="BB62" s="1253"/>
      <c r="BC62" s="1253"/>
      <c r="BD62" s="1253"/>
      <c r="BE62" s="1253"/>
      <c r="BF62" s="1253"/>
      <c r="BG62" s="1253"/>
      <c r="BH62" s="1253"/>
      <c r="BI62" s="1253"/>
      <c r="BJ62" s="1253"/>
      <c r="BK62" s="1253"/>
      <c r="BL62" s="1253"/>
      <c r="BM62" s="1253"/>
      <c r="BN62" s="1253"/>
      <c r="BO62" s="1253"/>
      <c r="BP62" s="1253"/>
      <c r="BQ62" s="1253"/>
      <c r="BR62" s="1254"/>
      <c r="BS62" s="1062" t="s">
        <v>462</v>
      </c>
      <c r="BT62" s="757"/>
      <c r="BU62" s="757"/>
      <c r="BV62" s="757"/>
      <c r="BW62" s="757"/>
      <c r="BX62" s="757"/>
      <c r="BY62" s="758"/>
      <c r="BZ62" s="1146" t="s">
        <v>6</v>
      </c>
      <c r="CA62" s="1147"/>
      <c r="CB62" s="1147"/>
      <c r="CC62" s="1147"/>
      <c r="CD62" s="1147"/>
      <c r="CE62" s="1147" t="s">
        <v>7</v>
      </c>
      <c r="CF62" s="1147"/>
      <c r="CG62" s="1147"/>
      <c r="CH62" s="1147"/>
      <c r="CI62" s="1147"/>
      <c r="CJ62" s="1147"/>
      <c r="CK62" s="1147"/>
      <c r="CL62" s="1147"/>
      <c r="CM62" s="1067"/>
      <c r="CN62" s="1067"/>
      <c r="CO62" s="1067"/>
      <c r="CP62" s="1067"/>
      <c r="CQ62" s="1067"/>
      <c r="CR62" s="1068"/>
    </row>
    <row r="63" spans="4:96" ht="9.75" customHeight="1">
      <c r="D63" s="762"/>
      <c r="E63" s="763"/>
      <c r="F63" s="763"/>
      <c r="G63" s="763"/>
      <c r="H63" s="763"/>
      <c r="I63" s="763"/>
      <c r="J63" s="763"/>
      <c r="K63" s="764"/>
      <c r="L63" s="1250"/>
      <c r="M63" s="1251"/>
      <c r="N63" s="1251"/>
      <c r="O63" s="1251"/>
      <c r="P63" s="1251"/>
      <c r="Q63" s="1251"/>
      <c r="R63" s="1251"/>
      <c r="S63" s="1251"/>
      <c r="T63" s="1251"/>
      <c r="U63" s="1251"/>
      <c r="V63" s="1251"/>
      <c r="W63" s="1251"/>
      <c r="X63" s="1251"/>
      <c r="Y63" s="1251"/>
      <c r="Z63" s="1251"/>
      <c r="AA63" s="1252"/>
      <c r="AB63" s="1250"/>
      <c r="AC63" s="1251"/>
      <c r="AD63" s="1251"/>
      <c r="AE63" s="1251"/>
      <c r="AF63" s="1251"/>
      <c r="AG63" s="1251"/>
      <c r="AH63" s="1251"/>
      <c r="AI63" s="1251"/>
      <c r="AJ63" s="1251"/>
      <c r="AK63" s="1251"/>
      <c r="AL63" s="1251"/>
      <c r="AM63" s="1251"/>
      <c r="AN63" s="1251"/>
      <c r="AO63" s="1251"/>
      <c r="AP63" s="1251"/>
      <c r="AQ63" s="1251"/>
      <c r="AR63" s="1251"/>
      <c r="AS63" s="1251"/>
      <c r="AT63" s="1251"/>
      <c r="AU63" s="1251"/>
      <c r="AV63" s="1252"/>
      <c r="AW63" s="1255"/>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7"/>
      <c r="BS63" s="1031"/>
      <c r="BT63" s="763"/>
      <c r="BU63" s="763"/>
      <c r="BV63" s="763"/>
      <c r="BW63" s="763"/>
      <c r="BX63" s="763"/>
      <c r="BY63" s="764"/>
      <c r="BZ63" s="920"/>
      <c r="CA63" s="921"/>
      <c r="CB63" s="921"/>
      <c r="CC63" s="921"/>
      <c r="CD63" s="921"/>
      <c r="CE63" s="921"/>
      <c r="CF63" s="921"/>
      <c r="CG63" s="921"/>
      <c r="CH63" s="921"/>
      <c r="CI63" s="921"/>
      <c r="CJ63" s="921"/>
      <c r="CK63" s="921"/>
      <c r="CL63" s="921"/>
      <c r="CM63" s="1069"/>
      <c r="CN63" s="1069"/>
      <c r="CO63" s="1069"/>
      <c r="CP63" s="1069"/>
      <c r="CQ63" s="1069"/>
      <c r="CR63" s="1070"/>
    </row>
    <row r="64" spans="4:96" ht="18" customHeight="1">
      <c r="D64" s="762"/>
      <c r="E64" s="763"/>
      <c r="F64" s="763"/>
      <c r="G64" s="763"/>
      <c r="H64" s="763"/>
      <c r="I64" s="763"/>
      <c r="J64" s="763"/>
      <c r="K64" s="764"/>
      <c r="L64" s="1329" t="str">
        <f>LEFT(作業２!H33,1)</f>
        <v/>
      </c>
      <c r="M64" s="1330"/>
      <c r="N64" s="1330"/>
      <c r="O64" s="1330"/>
      <c r="P64" s="1330"/>
      <c r="Q64" s="1330"/>
      <c r="R64" s="1330"/>
      <c r="S64" s="1331"/>
      <c r="T64" s="1268" t="s">
        <v>32</v>
      </c>
      <c r="U64" s="1338"/>
      <c r="V64" s="1338"/>
      <c r="W64" s="1338"/>
      <c r="X64" s="1338"/>
      <c r="Y64" s="1338"/>
      <c r="Z64" s="1338"/>
      <c r="AA64" s="1339"/>
      <c r="AB64" s="1329" t="str">
        <f>IF(作業２!H55=4,作業２!H55,IF(作業２!H55=2,作業２!H55,IF(作業２!H55=1,作業２!H55,"")))</f>
        <v/>
      </c>
      <c r="AC64" s="1330"/>
      <c r="AD64" s="1330"/>
      <c r="AE64" s="1330"/>
      <c r="AF64" s="1330"/>
      <c r="AG64" s="1330"/>
      <c r="AH64" s="1330"/>
      <c r="AI64" s="1331"/>
      <c r="AJ64" s="1286" t="s">
        <v>30</v>
      </c>
      <c r="AK64" s="1346"/>
      <c r="AL64" s="1346"/>
      <c r="AM64" s="1346"/>
      <c r="AN64" s="1346"/>
      <c r="AO64" s="1346"/>
      <c r="AP64" s="1346"/>
      <c r="AQ64" s="1346"/>
      <c r="AR64" s="1346"/>
      <c r="AS64" s="1346"/>
      <c r="AT64" s="1346"/>
      <c r="AU64" s="1346"/>
      <c r="AV64" s="1347"/>
      <c r="AW64" s="1146" t="s">
        <v>8</v>
      </c>
      <c r="AX64" s="1147"/>
      <c r="AY64" s="1147"/>
      <c r="AZ64" s="1147"/>
      <c r="BA64" s="1147"/>
      <c r="BB64" s="1147"/>
      <c r="BC64" s="1147" t="s">
        <v>3</v>
      </c>
      <c r="BD64" s="1147"/>
      <c r="BE64" s="1147"/>
      <c r="BF64" s="1147"/>
      <c r="BG64" s="1147"/>
      <c r="BH64" s="1147"/>
      <c r="BI64" s="1147"/>
      <c r="BJ64" s="1147"/>
      <c r="BK64" s="1147" t="s">
        <v>4</v>
      </c>
      <c r="BL64" s="1147"/>
      <c r="BM64" s="1147"/>
      <c r="BN64" s="1147"/>
      <c r="BO64" s="1147"/>
      <c r="BP64" s="1147"/>
      <c r="BQ64" s="1147"/>
      <c r="BR64" s="1258"/>
      <c r="BS64" s="1031"/>
      <c r="BT64" s="763"/>
      <c r="BU64" s="763"/>
      <c r="BV64" s="763"/>
      <c r="BW64" s="763"/>
      <c r="BX64" s="763"/>
      <c r="BY64" s="764"/>
      <c r="BZ64" s="717" t="str">
        <f>BZ31</f>
        <v/>
      </c>
      <c r="CA64" s="718"/>
      <c r="CB64" s="718"/>
      <c r="CC64" s="718"/>
      <c r="CD64" s="718"/>
      <c r="CE64" s="718"/>
      <c r="CF64" s="718"/>
      <c r="CG64" s="718"/>
      <c r="CH64" s="718"/>
      <c r="CI64" s="718"/>
      <c r="CJ64" s="718"/>
      <c r="CK64" s="718"/>
      <c r="CL64" s="718"/>
      <c r="CM64" s="718"/>
      <c r="CN64" s="718"/>
      <c r="CO64" s="718"/>
      <c r="CP64" s="718"/>
      <c r="CQ64" s="718"/>
      <c r="CR64" s="719"/>
    </row>
    <row r="65" spans="4:96" ht="21" customHeight="1">
      <c r="D65" s="762"/>
      <c r="E65" s="763"/>
      <c r="F65" s="763"/>
      <c r="G65" s="763"/>
      <c r="H65" s="763"/>
      <c r="I65" s="763"/>
      <c r="J65" s="763"/>
      <c r="K65" s="764"/>
      <c r="L65" s="1332"/>
      <c r="M65" s="1333"/>
      <c r="N65" s="1333"/>
      <c r="O65" s="1333"/>
      <c r="P65" s="1333"/>
      <c r="Q65" s="1333"/>
      <c r="R65" s="1333"/>
      <c r="S65" s="1334"/>
      <c r="T65" s="1340"/>
      <c r="U65" s="1341"/>
      <c r="V65" s="1341"/>
      <c r="W65" s="1341"/>
      <c r="X65" s="1341"/>
      <c r="Y65" s="1341"/>
      <c r="Z65" s="1341"/>
      <c r="AA65" s="1342"/>
      <c r="AB65" s="1332"/>
      <c r="AC65" s="1333"/>
      <c r="AD65" s="1333"/>
      <c r="AE65" s="1333"/>
      <c r="AF65" s="1333"/>
      <c r="AG65" s="1333"/>
      <c r="AH65" s="1333"/>
      <c r="AI65" s="1334"/>
      <c r="AJ65" s="1348"/>
      <c r="AK65" s="1349"/>
      <c r="AL65" s="1349"/>
      <c r="AM65" s="1349"/>
      <c r="AN65" s="1349"/>
      <c r="AO65" s="1349"/>
      <c r="AP65" s="1349"/>
      <c r="AQ65" s="1349"/>
      <c r="AR65" s="1349"/>
      <c r="AS65" s="1349"/>
      <c r="AT65" s="1349"/>
      <c r="AU65" s="1349"/>
      <c r="AV65" s="1350"/>
      <c r="AW65" s="1381" t="str">
        <f>IF(AB64="","",IF(作業２!H47="","",LEFT(作業２!H47,1)))</f>
        <v/>
      </c>
      <c r="AX65" s="1382"/>
      <c r="AY65" s="1382"/>
      <c r="AZ65" s="1382"/>
      <c r="BA65" s="1382"/>
      <c r="BB65" s="1382"/>
      <c r="BC65" s="1385" t="str">
        <f>IF(AB64="","",IF(作業２!H48="","",作業２!H48))</f>
        <v/>
      </c>
      <c r="BD65" s="1382"/>
      <c r="BE65" s="1382"/>
      <c r="BF65" s="1382"/>
      <c r="BG65" s="1382"/>
      <c r="BH65" s="1382"/>
      <c r="BI65" s="1382"/>
      <c r="BJ65" s="1386"/>
      <c r="BK65" s="1382" t="str">
        <f>IF(AB64="","",IF(作業２!H49="","",作業２!H49))</f>
        <v/>
      </c>
      <c r="BL65" s="1382"/>
      <c r="BM65" s="1382"/>
      <c r="BN65" s="1382"/>
      <c r="BO65" s="1382"/>
      <c r="BP65" s="1382"/>
      <c r="BQ65" s="1382"/>
      <c r="BR65" s="1382"/>
      <c r="BS65" s="1031"/>
      <c r="BT65" s="763"/>
      <c r="BU65" s="763"/>
      <c r="BV65" s="763"/>
      <c r="BW65" s="763"/>
      <c r="BX65" s="763"/>
      <c r="BY65" s="764"/>
      <c r="BZ65" s="717"/>
      <c r="CA65" s="718"/>
      <c r="CB65" s="718"/>
      <c r="CC65" s="718"/>
      <c r="CD65" s="718"/>
      <c r="CE65" s="718"/>
      <c r="CF65" s="718"/>
      <c r="CG65" s="718"/>
      <c r="CH65" s="718"/>
      <c r="CI65" s="718"/>
      <c r="CJ65" s="718"/>
      <c r="CK65" s="718"/>
      <c r="CL65" s="718"/>
      <c r="CM65" s="718"/>
      <c r="CN65" s="718"/>
      <c r="CO65" s="718"/>
      <c r="CP65" s="718"/>
      <c r="CQ65" s="718"/>
      <c r="CR65" s="719"/>
    </row>
    <row r="66" spans="4:96" ht="3.75" customHeight="1">
      <c r="D66" s="762"/>
      <c r="E66" s="763"/>
      <c r="F66" s="763"/>
      <c r="G66" s="763"/>
      <c r="H66" s="763"/>
      <c r="I66" s="763"/>
      <c r="J66" s="763"/>
      <c r="K66" s="764"/>
      <c r="L66" s="1332"/>
      <c r="M66" s="1333"/>
      <c r="N66" s="1333"/>
      <c r="O66" s="1333"/>
      <c r="P66" s="1333"/>
      <c r="Q66" s="1333"/>
      <c r="R66" s="1333"/>
      <c r="S66" s="1334"/>
      <c r="T66" s="1340"/>
      <c r="U66" s="1341"/>
      <c r="V66" s="1341"/>
      <c r="W66" s="1341"/>
      <c r="X66" s="1341"/>
      <c r="Y66" s="1341"/>
      <c r="Z66" s="1341"/>
      <c r="AA66" s="1342"/>
      <c r="AB66" s="1332"/>
      <c r="AC66" s="1333"/>
      <c r="AD66" s="1333"/>
      <c r="AE66" s="1333"/>
      <c r="AF66" s="1333"/>
      <c r="AG66" s="1333"/>
      <c r="AH66" s="1333"/>
      <c r="AI66" s="1334"/>
      <c r="AJ66" s="1348"/>
      <c r="AK66" s="1349"/>
      <c r="AL66" s="1349"/>
      <c r="AM66" s="1349"/>
      <c r="AN66" s="1349"/>
      <c r="AO66" s="1349"/>
      <c r="AP66" s="1349"/>
      <c r="AQ66" s="1349"/>
      <c r="AR66" s="1349"/>
      <c r="AS66" s="1349"/>
      <c r="AT66" s="1349"/>
      <c r="AU66" s="1349"/>
      <c r="AV66" s="1350"/>
      <c r="AW66" s="1381"/>
      <c r="AX66" s="1382"/>
      <c r="AY66" s="1382"/>
      <c r="AZ66" s="1382"/>
      <c r="BA66" s="1382"/>
      <c r="BB66" s="1382"/>
      <c r="BC66" s="1385"/>
      <c r="BD66" s="1382"/>
      <c r="BE66" s="1382"/>
      <c r="BF66" s="1382"/>
      <c r="BG66" s="1382"/>
      <c r="BH66" s="1382"/>
      <c r="BI66" s="1382"/>
      <c r="BJ66" s="1386"/>
      <c r="BK66" s="1382"/>
      <c r="BL66" s="1382"/>
      <c r="BM66" s="1382"/>
      <c r="BN66" s="1382"/>
      <c r="BO66" s="1382"/>
      <c r="BP66" s="1382"/>
      <c r="BQ66" s="1382"/>
      <c r="BR66" s="1382"/>
      <c r="BS66" s="1031"/>
      <c r="BT66" s="763"/>
      <c r="BU66" s="763"/>
      <c r="BV66" s="763"/>
      <c r="BW66" s="763"/>
      <c r="BX66" s="763"/>
      <c r="BY66" s="764"/>
      <c r="BZ66" s="717"/>
      <c r="CA66" s="718"/>
      <c r="CB66" s="718"/>
      <c r="CC66" s="718"/>
      <c r="CD66" s="718"/>
      <c r="CE66" s="718"/>
      <c r="CF66" s="718"/>
      <c r="CG66" s="718"/>
      <c r="CH66" s="718"/>
      <c r="CI66" s="718"/>
      <c r="CJ66" s="718"/>
      <c r="CK66" s="718"/>
      <c r="CL66" s="718"/>
      <c r="CM66" s="718"/>
      <c r="CN66" s="718"/>
      <c r="CO66" s="718"/>
      <c r="CP66" s="718"/>
      <c r="CQ66" s="718"/>
      <c r="CR66" s="719"/>
    </row>
    <row r="67" spans="4:96" ht="3.75" customHeight="1">
      <c r="D67" s="762"/>
      <c r="E67" s="763"/>
      <c r="F67" s="763"/>
      <c r="G67" s="763"/>
      <c r="H67" s="763"/>
      <c r="I67" s="763"/>
      <c r="J67" s="763"/>
      <c r="K67" s="764"/>
      <c r="L67" s="1332"/>
      <c r="M67" s="1333"/>
      <c r="N67" s="1333"/>
      <c r="O67" s="1333"/>
      <c r="P67" s="1333"/>
      <c r="Q67" s="1333"/>
      <c r="R67" s="1333"/>
      <c r="S67" s="1334"/>
      <c r="T67" s="1340"/>
      <c r="U67" s="1341"/>
      <c r="V67" s="1341"/>
      <c r="W67" s="1341"/>
      <c r="X67" s="1341"/>
      <c r="Y67" s="1341"/>
      <c r="Z67" s="1341"/>
      <c r="AA67" s="1342"/>
      <c r="AB67" s="1332"/>
      <c r="AC67" s="1333"/>
      <c r="AD67" s="1333"/>
      <c r="AE67" s="1333"/>
      <c r="AF67" s="1333"/>
      <c r="AG67" s="1333"/>
      <c r="AH67" s="1333"/>
      <c r="AI67" s="1334"/>
      <c r="AJ67" s="1348"/>
      <c r="AK67" s="1349"/>
      <c r="AL67" s="1349"/>
      <c r="AM67" s="1349"/>
      <c r="AN67" s="1349"/>
      <c r="AO67" s="1349"/>
      <c r="AP67" s="1349"/>
      <c r="AQ67" s="1349"/>
      <c r="AR67" s="1349"/>
      <c r="AS67" s="1349"/>
      <c r="AT67" s="1349"/>
      <c r="AU67" s="1349"/>
      <c r="AV67" s="1350"/>
      <c r="AW67" s="1383"/>
      <c r="AX67" s="1384"/>
      <c r="AY67" s="1384"/>
      <c r="AZ67" s="1384"/>
      <c r="BA67" s="1384"/>
      <c r="BB67" s="1384"/>
      <c r="BC67" s="1387"/>
      <c r="BD67" s="1384"/>
      <c r="BE67" s="1384"/>
      <c r="BF67" s="1384"/>
      <c r="BG67" s="1384"/>
      <c r="BH67" s="1384"/>
      <c r="BI67" s="1384"/>
      <c r="BJ67" s="1388"/>
      <c r="BK67" s="1384"/>
      <c r="BL67" s="1384"/>
      <c r="BM67" s="1384"/>
      <c r="BN67" s="1384"/>
      <c r="BO67" s="1384"/>
      <c r="BP67" s="1384"/>
      <c r="BQ67" s="1384"/>
      <c r="BR67" s="1384"/>
      <c r="BS67" s="1031"/>
      <c r="BT67" s="763"/>
      <c r="BU67" s="763"/>
      <c r="BV67" s="763"/>
      <c r="BW67" s="763"/>
      <c r="BX67" s="763"/>
      <c r="BY67" s="764"/>
      <c r="BZ67" s="717"/>
      <c r="CA67" s="718"/>
      <c r="CB67" s="718"/>
      <c r="CC67" s="718"/>
      <c r="CD67" s="718"/>
      <c r="CE67" s="718"/>
      <c r="CF67" s="718"/>
      <c r="CG67" s="718"/>
      <c r="CH67" s="718"/>
      <c r="CI67" s="718"/>
      <c r="CJ67" s="718"/>
      <c r="CK67" s="718"/>
      <c r="CL67" s="718"/>
      <c r="CM67" s="718"/>
      <c r="CN67" s="718"/>
      <c r="CO67" s="718"/>
      <c r="CP67" s="718"/>
      <c r="CQ67" s="718"/>
      <c r="CR67" s="719"/>
    </row>
    <row r="68" spans="4:96" ht="9.75" customHeight="1">
      <c r="D68" s="762"/>
      <c r="E68" s="763"/>
      <c r="F68" s="763"/>
      <c r="G68" s="763"/>
      <c r="H68" s="763"/>
      <c r="I68" s="763"/>
      <c r="J68" s="763"/>
      <c r="K68" s="764"/>
      <c r="L68" s="1332"/>
      <c r="M68" s="1333"/>
      <c r="N68" s="1333"/>
      <c r="O68" s="1333"/>
      <c r="P68" s="1333"/>
      <c r="Q68" s="1333"/>
      <c r="R68" s="1333"/>
      <c r="S68" s="1334"/>
      <c r="T68" s="1340"/>
      <c r="U68" s="1341"/>
      <c r="V68" s="1341"/>
      <c r="W68" s="1341"/>
      <c r="X68" s="1341"/>
      <c r="Y68" s="1341"/>
      <c r="Z68" s="1341"/>
      <c r="AA68" s="1342"/>
      <c r="AB68" s="1332"/>
      <c r="AC68" s="1333"/>
      <c r="AD68" s="1333"/>
      <c r="AE68" s="1333"/>
      <c r="AF68" s="1333"/>
      <c r="AG68" s="1333"/>
      <c r="AH68" s="1333"/>
      <c r="AI68" s="1334"/>
      <c r="AJ68" s="1348"/>
      <c r="AK68" s="1349"/>
      <c r="AL68" s="1349"/>
      <c r="AM68" s="1349"/>
      <c r="AN68" s="1349"/>
      <c r="AO68" s="1349"/>
      <c r="AP68" s="1349"/>
      <c r="AQ68" s="1349"/>
      <c r="AR68" s="1349"/>
      <c r="AS68" s="1349"/>
      <c r="AT68" s="1349"/>
      <c r="AU68" s="1349"/>
      <c r="AV68" s="1350"/>
      <c r="AW68" s="1188" t="str">
        <f>CONCATENATE(作業２!D74,"　",作業２!D75,"　",作業２!D76,"　",作業２!D77,"　",作業２!D78)</f>
        <v>3.昭和　4.平成　5.令和　　</v>
      </c>
      <c r="AX68" s="1189"/>
      <c r="AY68" s="1189"/>
      <c r="AZ68" s="1189"/>
      <c r="BA68" s="1189"/>
      <c r="BB68" s="1189"/>
      <c r="BC68" s="1189"/>
      <c r="BD68" s="1189"/>
      <c r="BE68" s="1189"/>
      <c r="BF68" s="1189"/>
      <c r="BG68" s="1189"/>
      <c r="BH68" s="1189"/>
      <c r="BI68" s="1189"/>
      <c r="BJ68" s="1189"/>
      <c r="BK68" s="1189"/>
      <c r="BL68" s="1189"/>
      <c r="BM68" s="1189"/>
      <c r="BN68" s="1189"/>
      <c r="BO68" s="1189"/>
      <c r="BP68" s="1189"/>
      <c r="BQ68" s="1189"/>
      <c r="BR68" s="1389"/>
      <c r="BS68" s="1031"/>
      <c r="BT68" s="763"/>
      <c r="BU68" s="763"/>
      <c r="BV68" s="763"/>
      <c r="BW68" s="763"/>
      <c r="BX68" s="763"/>
      <c r="BY68" s="764"/>
      <c r="BZ68" s="717"/>
      <c r="CA68" s="718"/>
      <c r="CB68" s="718"/>
      <c r="CC68" s="718"/>
      <c r="CD68" s="718"/>
      <c r="CE68" s="718"/>
      <c r="CF68" s="718"/>
      <c r="CG68" s="718"/>
      <c r="CH68" s="718"/>
      <c r="CI68" s="718"/>
      <c r="CJ68" s="718"/>
      <c r="CK68" s="718"/>
      <c r="CL68" s="718"/>
      <c r="CM68" s="718"/>
      <c r="CN68" s="718"/>
      <c r="CO68" s="718"/>
      <c r="CP68" s="718"/>
      <c r="CQ68" s="718"/>
      <c r="CR68" s="719"/>
    </row>
    <row r="69" spans="4:96" ht="9.75" customHeight="1" thickBot="1">
      <c r="D69" s="762"/>
      <c r="E69" s="763"/>
      <c r="F69" s="763"/>
      <c r="G69" s="763"/>
      <c r="H69" s="763"/>
      <c r="I69" s="763"/>
      <c r="J69" s="763"/>
      <c r="K69" s="764"/>
      <c r="L69" s="1335"/>
      <c r="M69" s="1336"/>
      <c r="N69" s="1336"/>
      <c r="O69" s="1336"/>
      <c r="P69" s="1336"/>
      <c r="Q69" s="1336"/>
      <c r="R69" s="1336"/>
      <c r="S69" s="1337"/>
      <c r="T69" s="1343"/>
      <c r="U69" s="1344"/>
      <c r="V69" s="1344"/>
      <c r="W69" s="1344"/>
      <c r="X69" s="1344"/>
      <c r="Y69" s="1344"/>
      <c r="Z69" s="1344"/>
      <c r="AA69" s="1345"/>
      <c r="AB69" s="1335"/>
      <c r="AC69" s="1336"/>
      <c r="AD69" s="1336"/>
      <c r="AE69" s="1336"/>
      <c r="AF69" s="1336"/>
      <c r="AG69" s="1336"/>
      <c r="AH69" s="1336"/>
      <c r="AI69" s="1337"/>
      <c r="AJ69" s="1351"/>
      <c r="AK69" s="1352"/>
      <c r="AL69" s="1352"/>
      <c r="AM69" s="1352"/>
      <c r="AN69" s="1352"/>
      <c r="AO69" s="1352"/>
      <c r="AP69" s="1352"/>
      <c r="AQ69" s="1352"/>
      <c r="AR69" s="1352"/>
      <c r="AS69" s="1352"/>
      <c r="AT69" s="1352"/>
      <c r="AU69" s="1352"/>
      <c r="AV69" s="1353"/>
      <c r="AW69" s="1191"/>
      <c r="AX69" s="1192"/>
      <c r="AY69" s="1192"/>
      <c r="AZ69" s="1192"/>
      <c r="BA69" s="1192"/>
      <c r="BB69" s="1192"/>
      <c r="BC69" s="1192"/>
      <c r="BD69" s="1192"/>
      <c r="BE69" s="1192"/>
      <c r="BF69" s="1192"/>
      <c r="BG69" s="1192"/>
      <c r="BH69" s="1192"/>
      <c r="BI69" s="1192"/>
      <c r="BJ69" s="1192"/>
      <c r="BK69" s="1192"/>
      <c r="BL69" s="1192"/>
      <c r="BM69" s="1192"/>
      <c r="BN69" s="1192"/>
      <c r="BO69" s="1192"/>
      <c r="BP69" s="1192"/>
      <c r="BQ69" s="1192"/>
      <c r="BR69" s="1390"/>
      <c r="BS69" s="1031"/>
      <c r="BT69" s="763"/>
      <c r="BU69" s="763"/>
      <c r="BV69" s="763"/>
      <c r="BW69" s="763"/>
      <c r="BX69" s="763"/>
      <c r="BY69" s="764"/>
      <c r="BZ69" s="723"/>
      <c r="CA69" s="724"/>
      <c r="CB69" s="724"/>
      <c r="CC69" s="724"/>
      <c r="CD69" s="724"/>
      <c r="CE69" s="724"/>
      <c r="CF69" s="724"/>
      <c r="CG69" s="724"/>
      <c r="CH69" s="724"/>
      <c r="CI69" s="724"/>
      <c r="CJ69" s="724"/>
      <c r="CK69" s="724"/>
      <c r="CL69" s="724"/>
      <c r="CM69" s="724"/>
      <c r="CN69" s="724"/>
      <c r="CO69" s="724"/>
      <c r="CP69" s="724"/>
      <c r="CQ69" s="724"/>
      <c r="CR69" s="725"/>
    </row>
    <row r="70" spans="4:96" ht="9.75" customHeight="1" thickTop="1">
      <c r="D70" s="1245"/>
      <c r="E70" s="921"/>
      <c r="F70" s="921"/>
      <c r="G70" s="921"/>
      <c r="H70" s="921"/>
      <c r="I70" s="921"/>
      <c r="J70" s="921"/>
      <c r="K70" s="1246"/>
      <c r="L70" s="1310" t="s">
        <v>41</v>
      </c>
      <c r="M70" s="1311"/>
      <c r="N70" s="1311"/>
      <c r="O70" s="1311"/>
      <c r="P70" s="1311"/>
      <c r="Q70" s="1311"/>
      <c r="R70" s="1311"/>
      <c r="S70" s="1311"/>
      <c r="T70" s="1311"/>
      <c r="U70" s="1311"/>
      <c r="V70" s="1311"/>
      <c r="W70" s="1311"/>
      <c r="X70" s="1311"/>
      <c r="Y70" s="1311"/>
      <c r="Z70" s="1311"/>
      <c r="AA70" s="1311"/>
      <c r="AB70" s="1311"/>
      <c r="AC70" s="1311"/>
      <c r="AD70" s="1311"/>
      <c r="AE70" s="1311"/>
      <c r="AF70" s="1311"/>
      <c r="AG70" s="1311"/>
      <c r="AH70" s="1311"/>
      <c r="AI70" s="1312"/>
      <c r="AJ70" s="1319" t="s">
        <v>39</v>
      </c>
      <c r="AK70" s="1320"/>
      <c r="AL70" s="1320"/>
      <c r="AM70" s="1320"/>
      <c r="AN70" s="1320"/>
      <c r="AO70" s="1320"/>
      <c r="AP70" s="1320"/>
      <c r="AQ70" s="1320"/>
      <c r="AR70" s="1320"/>
      <c r="AS70" s="1320"/>
      <c r="AT70" s="1320"/>
      <c r="AU70" s="1320"/>
      <c r="AV70" s="1320"/>
      <c r="AW70" s="1320"/>
      <c r="AX70" s="1320"/>
      <c r="AY70" s="1320"/>
      <c r="AZ70" s="1320"/>
      <c r="BA70" s="1320"/>
      <c r="BB70" s="1320"/>
      <c r="BC70" s="1320"/>
      <c r="BD70" s="1320"/>
      <c r="BE70" s="1320"/>
      <c r="BF70" s="1321"/>
      <c r="BG70" s="1062" t="s">
        <v>25</v>
      </c>
      <c r="BH70" s="1186"/>
      <c r="BI70" s="1186"/>
      <c r="BJ70" s="1186"/>
      <c r="BK70" s="1186"/>
      <c r="BL70" s="1186"/>
      <c r="BM70" s="1186"/>
      <c r="BN70" s="1186"/>
      <c r="BO70" s="1186"/>
      <c r="BP70" s="1186"/>
      <c r="BQ70" s="1186"/>
      <c r="BR70" s="1186"/>
      <c r="BS70" s="1186"/>
      <c r="BT70" s="1186"/>
      <c r="BU70" s="1186"/>
      <c r="BV70" s="1186"/>
      <c r="BW70" s="1186"/>
      <c r="BX70" s="1186"/>
      <c r="BY70" s="1186"/>
      <c r="BZ70" s="1186"/>
      <c r="CA70" s="1186"/>
      <c r="CB70" s="1186"/>
      <c r="CC70" s="1186"/>
      <c r="CD70" s="1186"/>
      <c r="CE70" s="1326"/>
      <c r="CF70" s="6"/>
      <c r="CG70" s="6"/>
      <c r="CH70" s="6"/>
      <c r="CI70" s="6"/>
      <c r="CJ70" s="6"/>
      <c r="CK70" s="6"/>
      <c r="CL70" s="6"/>
      <c r="CM70" s="6"/>
      <c r="CN70" s="6"/>
      <c r="CO70" s="6"/>
      <c r="CP70" s="6"/>
      <c r="CQ70" s="6"/>
      <c r="CR70" s="6"/>
    </row>
    <row r="71" spans="4:96" ht="9.75" customHeight="1">
      <c r="D71" s="1245"/>
      <c r="E71" s="921"/>
      <c r="F71" s="921"/>
      <c r="G71" s="921"/>
      <c r="H71" s="921"/>
      <c r="I71" s="921"/>
      <c r="J71" s="921"/>
      <c r="K71" s="1246"/>
      <c r="L71" s="1313"/>
      <c r="M71" s="1314"/>
      <c r="N71" s="1314"/>
      <c r="O71" s="1314"/>
      <c r="P71" s="1314"/>
      <c r="Q71" s="1314"/>
      <c r="R71" s="1314"/>
      <c r="S71" s="1314"/>
      <c r="T71" s="1314"/>
      <c r="U71" s="1314"/>
      <c r="V71" s="1314"/>
      <c r="W71" s="1314"/>
      <c r="X71" s="1314"/>
      <c r="Y71" s="1314"/>
      <c r="Z71" s="1314"/>
      <c r="AA71" s="1314"/>
      <c r="AB71" s="1314"/>
      <c r="AC71" s="1314"/>
      <c r="AD71" s="1314"/>
      <c r="AE71" s="1314"/>
      <c r="AF71" s="1314"/>
      <c r="AG71" s="1314"/>
      <c r="AH71" s="1314"/>
      <c r="AI71" s="1315"/>
      <c r="AJ71" s="1322"/>
      <c r="AK71" s="1320"/>
      <c r="AL71" s="1320"/>
      <c r="AM71" s="1320"/>
      <c r="AN71" s="1320"/>
      <c r="AO71" s="1320"/>
      <c r="AP71" s="1320"/>
      <c r="AQ71" s="1320"/>
      <c r="AR71" s="1320"/>
      <c r="AS71" s="1320"/>
      <c r="AT71" s="1320"/>
      <c r="AU71" s="1320"/>
      <c r="AV71" s="1320"/>
      <c r="AW71" s="1320"/>
      <c r="AX71" s="1320"/>
      <c r="AY71" s="1320"/>
      <c r="AZ71" s="1320"/>
      <c r="BA71" s="1320"/>
      <c r="BB71" s="1320"/>
      <c r="BC71" s="1320"/>
      <c r="BD71" s="1320"/>
      <c r="BE71" s="1320"/>
      <c r="BF71" s="1321"/>
      <c r="BG71" s="1029"/>
      <c r="BH71" s="1002"/>
      <c r="BI71" s="1002"/>
      <c r="BJ71" s="1002"/>
      <c r="BK71" s="1002"/>
      <c r="BL71" s="1002"/>
      <c r="BM71" s="1002"/>
      <c r="BN71" s="1002"/>
      <c r="BO71" s="1002"/>
      <c r="BP71" s="1002"/>
      <c r="BQ71" s="1002"/>
      <c r="BR71" s="1002"/>
      <c r="BS71" s="1002"/>
      <c r="BT71" s="1002"/>
      <c r="BU71" s="1002"/>
      <c r="BV71" s="1002"/>
      <c r="BW71" s="1002"/>
      <c r="BX71" s="1002"/>
      <c r="BY71" s="1002"/>
      <c r="BZ71" s="1002"/>
      <c r="CA71" s="1002"/>
      <c r="CB71" s="1002"/>
      <c r="CC71" s="1002"/>
      <c r="CD71" s="1002"/>
      <c r="CE71" s="1327"/>
    </row>
    <row r="72" spans="4:96" ht="9.75" customHeight="1">
      <c r="D72" s="1245"/>
      <c r="E72" s="921"/>
      <c r="F72" s="921"/>
      <c r="G72" s="921"/>
      <c r="H72" s="921"/>
      <c r="I72" s="921"/>
      <c r="J72" s="921"/>
      <c r="K72" s="1246"/>
      <c r="L72" s="1316"/>
      <c r="M72" s="1317"/>
      <c r="N72" s="1317"/>
      <c r="O72" s="1317"/>
      <c r="P72" s="1317"/>
      <c r="Q72" s="1317"/>
      <c r="R72" s="1317"/>
      <c r="S72" s="1317"/>
      <c r="T72" s="1317"/>
      <c r="U72" s="1317"/>
      <c r="V72" s="1317"/>
      <c r="W72" s="1317"/>
      <c r="X72" s="1317"/>
      <c r="Y72" s="1317"/>
      <c r="Z72" s="1317"/>
      <c r="AA72" s="1317"/>
      <c r="AB72" s="1317"/>
      <c r="AC72" s="1317"/>
      <c r="AD72" s="1317"/>
      <c r="AE72" s="1317"/>
      <c r="AF72" s="1317"/>
      <c r="AG72" s="1317"/>
      <c r="AH72" s="1317"/>
      <c r="AI72" s="1318"/>
      <c r="AJ72" s="1323"/>
      <c r="AK72" s="1324"/>
      <c r="AL72" s="1324"/>
      <c r="AM72" s="1324"/>
      <c r="AN72" s="1324"/>
      <c r="AO72" s="1324"/>
      <c r="AP72" s="1324"/>
      <c r="AQ72" s="1324"/>
      <c r="AR72" s="1324"/>
      <c r="AS72" s="1324"/>
      <c r="AT72" s="1324"/>
      <c r="AU72" s="1324"/>
      <c r="AV72" s="1324"/>
      <c r="AW72" s="1324"/>
      <c r="AX72" s="1324"/>
      <c r="AY72" s="1324"/>
      <c r="AZ72" s="1324"/>
      <c r="BA72" s="1324"/>
      <c r="BB72" s="1324"/>
      <c r="BC72" s="1324"/>
      <c r="BD72" s="1324"/>
      <c r="BE72" s="1324"/>
      <c r="BF72" s="1325"/>
      <c r="BG72" s="1030"/>
      <c r="BH72" s="1005"/>
      <c r="BI72" s="1005"/>
      <c r="BJ72" s="1005"/>
      <c r="BK72" s="1005"/>
      <c r="BL72" s="1005"/>
      <c r="BM72" s="1005"/>
      <c r="BN72" s="1005"/>
      <c r="BO72" s="1005"/>
      <c r="BP72" s="1005"/>
      <c r="BQ72" s="1005"/>
      <c r="BR72" s="1005"/>
      <c r="BS72" s="1005"/>
      <c r="BT72" s="1005"/>
      <c r="BU72" s="1005"/>
      <c r="BV72" s="1005"/>
      <c r="BW72" s="1005"/>
      <c r="BX72" s="1005"/>
      <c r="BY72" s="1005"/>
      <c r="BZ72" s="1005"/>
      <c r="CA72" s="1005"/>
      <c r="CB72" s="1005"/>
      <c r="CC72" s="1005"/>
      <c r="CD72" s="1005"/>
      <c r="CE72" s="1328"/>
    </row>
    <row r="73" spans="4:96" ht="24.75" customHeight="1">
      <c r="D73" s="1245"/>
      <c r="E73" s="921"/>
      <c r="F73" s="921"/>
      <c r="G73" s="921"/>
      <c r="H73" s="921"/>
      <c r="I73" s="921"/>
      <c r="J73" s="921"/>
      <c r="K73" s="1246"/>
      <c r="L73" s="1259" t="str">
        <f>IFERROR(IF(作業２!H53=1,IF((VALUE(LEFT(作業２!H36,1)))&gt;4,"",LEFT(作業２!H36,1)),""),"")</f>
        <v/>
      </c>
      <c r="M73" s="1260"/>
      <c r="N73" s="1260"/>
      <c r="O73" s="1260"/>
      <c r="P73" s="1260"/>
      <c r="Q73" s="1260"/>
      <c r="R73" s="1260"/>
      <c r="S73" s="1261"/>
      <c r="T73" s="1268" t="s">
        <v>38</v>
      </c>
      <c r="U73" s="1269"/>
      <c r="V73" s="1269"/>
      <c r="W73" s="1269"/>
      <c r="X73" s="1269"/>
      <c r="Y73" s="1269"/>
      <c r="Z73" s="1269"/>
      <c r="AA73" s="1269"/>
      <c r="AB73" s="1269"/>
      <c r="AC73" s="1269"/>
      <c r="AD73" s="1269"/>
      <c r="AE73" s="1269"/>
      <c r="AF73" s="1269"/>
      <c r="AG73" s="1269"/>
      <c r="AH73" s="1269"/>
      <c r="AI73" s="1270"/>
      <c r="AJ73" s="1277" t="str">
        <f>IF(作業２!H53=15,IF(作業２!H37="","",LEFT(作業２!H37,1)),"")</f>
        <v/>
      </c>
      <c r="AK73" s="1278"/>
      <c r="AL73" s="1278"/>
      <c r="AM73" s="1278"/>
      <c r="AN73" s="1278"/>
      <c r="AO73" s="1278"/>
      <c r="AP73" s="1278"/>
      <c r="AQ73" s="1279"/>
      <c r="AR73" s="1286" t="s">
        <v>43</v>
      </c>
      <c r="AS73" s="1287"/>
      <c r="AT73" s="1287"/>
      <c r="AU73" s="1287"/>
      <c r="AV73" s="1287"/>
      <c r="AW73" s="1287"/>
      <c r="AX73" s="1287"/>
      <c r="AY73" s="1287"/>
      <c r="AZ73" s="1287"/>
      <c r="BA73" s="1287"/>
      <c r="BB73" s="1287"/>
      <c r="BC73" s="1287"/>
      <c r="BD73" s="1287"/>
      <c r="BE73" s="1287"/>
      <c r="BF73" s="1288"/>
      <c r="BG73" s="1513" t="str">
        <f>IF(作業２!H53&gt;4,CONCATENATE(LEFT(作業２!H38,2)," ",LEFT(作業２!H39,2)," ",LEFT(作業２!H40,2)," ",LEFT(作業２!H41,2)," ",LEFT(作業２!H42,2)," ",LEFT(作業２!H43,2)),"")</f>
        <v/>
      </c>
      <c r="BH73" s="1514"/>
      <c r="BI73" s="1514"/>
      <c r="BJ73" s="1514"/>
      <c r="BK73" s="1514"/>
      <c r="BL73" s="1514"/>
      <c r="BM73" s="1514"/>
      <c r="BN73" s="1515"/>
      <c r="BO73" s="1286" t="s">
        <v>40</v>
      </c>
      <c r="BP73" s="1304"/>
      <c r="BQ73" s="1304"/>
      <c r="BR73" s="1304"/>
      <c r="BS73" s="1304"/>
      <c r="BT73" s="1304"/>
      <c r="BU73" s="1304"/>
      <c r="BV73" s="1304"/>
      <c r="BW73" s="1304"/>
      <c r="BX73" s="1304"/>
      <c r="BY73" s="1304"/>
      <c r="BZ73" s="1304"/>
      <c r="CA73" s="1304"/>
      <c r="CB73" s="1304"/>
      <c r="CC73" s="1304"/>
      <c r="CD73" s="1304"/>
      <c r="CE73" s="1305"/>
    </row>
    <row r="74" spans="4:96" ht="6" customHeight="1">
      <c r="D74" s="1245"/>
      <c r="E74" s="921"/>
      <c r="F74" s="921"/>
      <c r="G74" s="921"/>
      <c r="H74" s="921"/>
      <c r="I74" s="921"/>
      <c r="J74" s="921"/>
      <c r="K74" s="1246"/>
      <c r="L74" s="1262"/>
      <c r="M74" s="1263"/>
      <c r="N74" s="1263"/>
      <c r="O74" s="1263"/>
      <c r="P74" s="1263"/>
      <c r="Q74" s="1263"/>
      <c r="R74" s="1263"/>
      <c r="S74" s="1264"/>
      <c r="T74" s="1271"/>
      <c r="U74" s="1272"/>
      <c r="V74" s="1272"/>
      <c r="W74" s="1272"/>
      <c r="X74" s="1272"/>
      <c r="Y74" s="1272"/>
      <c r="Z74" s="1272"/>
      <c r="AA74" s="1272"/>
      <c r="AB74" s="1272"/>
      <c r="AC74" s="1272"/>
      <c r="AD74" s="1272"/>
      <c r="AE74" s="1272"/>
      <c r="AF74" s="1272"/>
      <c r="AG74" s="1272"/>
      <c r="AH74" s="1272"/>
      <c r="AI74" s="1273"/>
      <c r="AJ74" s="1280"/>
      <c r="AK74" s="1281"/>
      <c r="AL74" s="1281"/>
      <c r="AM74" s="1281"/>
      <c r="AN74" s="1281"/>
      <c r="AO74" s="1281"/>
      <c r="AP74" s="1281"/>
      <c r="AQ74" s="1282"/>
      <c r="AR74" s="1289"/>
      <c r="AS74" s="1290"/>
      <c r="AT74" s="1290"/>
      <c r="AU74" s="1290"/>
      <c r="AV74" s="1290"/>
      <c r="AW74" s="1290"/>
      <c r="AX74" s="1290"/>
      <c r="AY74" s="1290"/>
      <c r="AZ74" s="1290"/>
      <c r="BA74" s="1290"/>
      <c r="BB74" s="1290"/>
      <c r="BC74" s="1290"/>
      <c r="BD74" s="1290"/>
      <c r="BE74" s="1290"/>
      <c r="BF74" s="1291"/>
      <c r="BG74" s="1516"/>
      <c r="BH74" s="1517"/>
      <c r="BI74" s="1517"/>
      <c r="BJ74" s="1517"/>
      <c r="BK74" s="1517"/>
      <c r="BL74" s="1517"/>
      <c r="BM74" s="1517"/>
      <c r="BN74" s="1518"/>
      <c r="BO74" s="1140"/>
      <c r="BP74" s="1141"/>
      <c r="BQ74" s="1141"/>
      <c r="BR74" s="1141"/>
      <c r="BS74" s="1141"/>
      <c r="BT74" s="1141"/>
      <c r="BU74" s="1141"/>
      <c r="BV74" s="1141"/>
      <c r="BW74" s="1141"/>
      <c r="BX74" s="1141"/>
      <c r="BY74" s="1141"/>
      <c r="BZ74" s="1141"/>
      <c r="CA74" s="1141"/>
      <c r="CB74" s="1141"/>
      <c r="CC74" s="1141"/>
      <c r="CD74" s="1141"/>
      <c r="CE74" s="1306"/>
    </row>
    <row r="75" spans="4:96" ht="9.75" customHeight="1">
      <c r="D75" s="1245"/>
      <c r="E75" s="921"/>
      <c r="F75" s="921"/>
      <c r="G75" s="921"/>
      <c r="H75" s="921"/>
      <c r="I75" s="921"/>
      <c r="J75" s="921"/>
      <c r="K75" s="1246"/>
      <c r="L75" s="1262"/>
      <c r="M75" s="1263"/>
      <c r="N75" s="1263"/>
      <c r="O75" s="1263"/>
      <c r="P75" s="1263"/>
      <c r="Q75" s="1263"/>
      <c r="R75" s="1263"/>
      <c r="S75" s="1264"/>
      <c r="T75" s="1271"/>
      <c r="U75" s="1272"/>
      <c r="V75" s="1272"/>
      <c r="W75" s="1272"/>
      <c r="X75" s="1272"/>
      <c r="Y75" s="1272"/>
      <c r="Z75" s="1272"/>
      <c r="AA75" s="1272"/>
      <c r="AB75" s="1272"/>
      <c r="AC75" s="1272"/>
      <c r="AD75" s="1272"/>
      <c r="AE75" s="1272"/>
      <c r="AF75" s="1272"/>
      <c r="AG75" s="1272"/>
      <c r="AH75" s="1272"/>
      <c r="AI75" s="1273"/>
      <c r="AJ75" s="1280"/>
      <c r="AK75" s="1281"/>
      <c r="AL75" s="1281"/>
      <c r="AM75" s="1281"/>
      <c r="AN75" s="1281"/>
      <c r="AO75" s="1281"/>
      <c r="AP75" s="1281"/>
      <c r="AQ75" s="1282"/>
      <c r="AR75" s="1289"/>
      <c r="AS75" s="1290"/>
      <c r="AT75" s="1290"/>
      <c r="AU75" s="1290"/>
      <c r="AV75" s="1290"/>
      <c r="AW75" s="1290"/>
      <c r="AX75" s="1290"/>
      <c r="AY75" s="1290"/>
      <c r="AZ75" s="1290"/>
      <c r="BA75" s="1290"/>
      <c r="BB75" s="1290"/>
      <c r="BC75" s="1290"/>
      <c r="BD75" s="1290"/>
      <c r="BE75" s="1290"/>
      <c r="BF75" s="1291"/>
      <c r="BG75" s="1516"/>
      <c r="BH75" s="1517"/>
      <c r="BI75" s="1517"/>
      <c r="BJ75" s="1517"/>
      <c r="BK75" s="1517"/>
      <c r="BL75" s="1517"/>
      <c r="BM75" s="1517"/>
      <c r="BN75" s="1518"/>
      <c r="BO75" s="1140"/>
      <c r="BP75" s="1141"/>
      <c r="BQ75" s="1141"/>
      <c r="BR75" s="1141"/>
      <c r="BS75" s="1141"/>
      <c r="BT75" s="1141"/>
      <c r="BU75" s="1141"/>
      <c r="BV75" s="1141"/>
      <c r="BW75" s="1141"/>
      <c r="BX75" s="1141"/>
      <c r="BY75" s="1141"/>
      <c r="BZ75" s="1141"/>
      <c r="CA75" s="1141"/>
      <c r="CB75" s="1141"/>
      <c r="CC75" s="1141"/>
      <c r="CD75" s="1141"/>
      <c r="CE75" s="1306"/>
    </row>
    <row r="76" spans="4:96" ht="9.75" customHeight="1">
      <c r="D76" s="1245"/>
      <c r="E76" s="921"/>
      <c r="F76" s="921"/>
      <c r="G76" s="921"/>
      <c r="H76" s="921"/>
      <c r="I76" s="921"/>
      <c r="J76" s="921"/>
      <c r="K76" s="1246"/>
      <c r="L76" s="1262"/>
      <c r="M76" s="1263"/>
      <c r="N76" s="1263"/>
      <c r="O76" s="1263"/>
      <c r="P76" s="1263"/>
      <c r="Q76" s="1263"/>
      <c r="R76" s="1263"/>
      <c r="S76" s="1264"/>
      <c r="T76" s="1271"/>
      <c r="U76" s="1272"/>
      <c r="V76" s="1272"/>
      <c r="W76" s="1272"/>
      <c r="X76" s="1272"/>
      <c r="Y76" s="1272"/>
      <c r="Z76" s="1272"/>
      <c r="AA76" s="1272"/>
      <c r="AB76" s="1272"/>
      <c r="AC76" s="1272"/>
      <c r="AD76" s="1272"/>
      <c r="AE76" s="1272"/>
      <c r="AF76" s="1272"/>
      <c r="AG76" s="1272"/>
      <c r="AH76" s="1272"/>
      <c r="AI76" s="1273"/>
      <c r="AJ76" s="1280"/>
      <c r="AK76" s="1281"/>
      <c r="AL76" s="1281"/>
      <c r="AM76" s="1281"/>
      <c r="AN76" s="1281"/>
      <c r="AO76" s="1281"/>
      <c r="AP76" s="1281"/>
      <c r="AQ76" s="1282"/>
      <c r="AR76" s="1289"/>
      <c r="AS76" s="1290"/>
      <c r="AT76" s="1290"/>
      <c r="AU76" s="1290"/>
      <c r="AV76" s="1290"/>
      <c r="AW76" s="1290"/>
      <c r="AX76" s="1290"/>
      <c r="AY76" s="1290"/>
      <c r="AZ76" s="1290"/>
      <c r="BA76" s="1290"/>
      <c r="BB76" s="1290"/>
      <c r="BC76" s="1290"/>
      <c r="BD76" s="1290"/>
      <c r="BE76" s="1290"/>
      <c r="BF76" s="1291"/>
      <c r="BG76" s="1516"/>
      <c r="BH76" s="1517"/>
      <c r="BI76" s="1517"/>
      <c r="BJ76" s="1517"/>
      <c r="BK76" s="1517"/>
      <c r="BL76" s="1517"/>
      <c r="BM76" s="1517"/>
      <c r="BN76" s="1518"/>
      <c r="BO76" s="1140"/>
      <c r="BP76" s="1141"/>
      <c r="BQ76" s="1141"/>
      <c r="BR76" s="1141"/>
      <c r="BS76" s="1141"/>
      <c r="BT76" s="1141"/>
      <c r="BU76" s="1141"/>
      <c r="BV76" s="1141"/>
      <c r="BW76" s="1141"/>
      <c r="BX76" s="1141"/>
      <c r="BY76" s="1141"/>
      <c r="BZ76" s="1141"/>
      <c r="CA76" s="1141"/>
      <c r="CB76" s="1141"/>
      <c r="CC76" s="1141"/>
      <c r="CD76" s="1141"/>
      <c r="CE76" s="1306"/>
    </row>
    <row r="77" spans="4:96" ht="9.75" customHeight="1" thickBot="1">
      <c r="D77" s="1247"/>
      <c r="E77" s="1248"/>
      <c r="F77" s="1248"/>
      <c r="G77" s="1248"/>
      <c r="H77" s="1248"/>
      <c r="I77" s="1248"/>
      <c r="J77" s="1248"/>
      <c r="K77" s="1249"/>
      <c r="L77" s="1265"/>
      <c r="M77" s="1266"/>
      <c r="N77" s="1266"/>
      <c r="O77" s="1266"/>
      <c r="P77" s="1266"/>
      <c r="Q77" s="1266"/>
      <c r="R77" s="1266"/>
      <c r="S77" s="1267"/>
      <c r="T77" s="1274"/>
      <c r="U77" s="1275"/>
      <c r="V77" s="1275"/>
      <c r="W77" s="1275"/>
      <c r="X77" s="1275"/>
      <c r="Y77" s="1275"/>
      <c r="Z77" s="1275"/>
      <c r="AA77" s="1275"/>
      <c r="AB77" s="1275"/>
      <c r="AC77" s="1275"/>
      <c r="AD77" s="1275"/>
      <c r="AE77" s="1275"/>
      <c r="AF77" s="1275"/>
      <c r="AG77" s="1275"/>
      <c r="AH77" s="1275"/>
      <c r="AI77" s="1276"/>
      <c r="AJ77" s="1283"/>
      <c r="AK77" s="1284"/>
      <c r="AL77" s="1284"/>
      <c r="AM77" s="1284"/>
      <c r="AN77" s="1284"/>
      <c r="AO77" s="1284"/>
      <c r="AP77" s="1284"/>
      <c r="AQ77" s="1285"/>
      <c r="AR77" s="1292"/>
      <c r="AS77" s="1293"/>
      <c r="AT77" s="1293"/>
      <c r="AU77" s="1293"/>
      <c r="AV77" s="1293"/>
      <c r="AW77" s="1293"/>
      <c r="AX77" s="1293"/>
      <c r="AY77" s="1293"/>
      <c r="AZ77" s="1293"/>
      <c r="BA77" s="1293"/>
      <c r="BB77" s="1293"/>
      <c r="BC77" s="1293"/>
      <c r="BD77" s="1293"/>
      <c r="BE77" s="1293"/>
      <c r="BF77" s="1294"/>
      <c r="BG77" s="1519"/>
      <c r="BH77" s="1520"/>
      <c r="BI77" s="1520"/>
      <c r="BJ77" s="1520"/>
      <c r="BK77" s="1520"/>
      <c r="BL77" s="1520"/>
      <c r="BM77" s="1520"/>
      <c r="BN77" s="1521"/>
      <c r="BO77" s="1307"/>
      <c r="BP77" s="1308"/>
      <c r="BQ77" s="1308"/>
      <c r="BR77" s="1308"/>
      <c r="BS77" s="1308"/>
      <c r="BT77" s="1308"/>
      <c r="BU77" s="1308"/>
      <c r="BV77" s="1308"/>
      <c r="BW77" s="1308"/>
      <c r="BX77" s="1308"/>
      <c r="BY77" s="1308"/>
      <c r="BZ77" s="1308"/>
      <c r="CA77" s="1308"/>
      <c r="CB77" s="1308"/>
      <c r="CC77" s="1308"/>
      <c r="CD77" s="1308"/>
      <c r="CE77" s="1309"/>
    </row>
    <row r="78" spans="4:96" ht="5.25" customHeight="1" thickTop="1">
      <c r="D78" s="431"/>
    </row>
    <row r="79" spans="4:96" ht="20.100000000000001" customHeight="1">
      <c r="E79" s="432"/>
      <c r="F79" s="432"/>
      <c r="G79" s="433"/>
      <c r="H79" s="434" t="str">
        <f>IF(I88="","※","※1")</f>
        <v>※</v>
      </c>
      <c r="I79" s="433" t="s">
        <v>506</v>
      </c>
      <c r="J79" s="433"/>
      <c r="K79" s="433"/>
      <c r="Y79" s="433" t="s">
        <v>507</v>
      </c>
      <c r="Z79" s="433"/>
      <c r="AA79" s="433"/>
      <c r="AB79" s="433"/>
      <c r="AC79" s="433"/>
      <c r="AD79" s="433"/>
      <c r="AE79" s="433"/>
      <c r="AF79" s="433"/>
    </row>
    <row r="80" spans="4:96" ht="20.100000000000001" customHeight="1">
      <c r="E80" s="432"/>
      <c r="Z80" s="433"/>
      <c r="AA80" s="433" t="s">
        <v>508</v>
      </c>
      <c r="AB80" s="433"/>
      <c r="AC80" s="433"/>
      <c r="AD80" s="433"/>
      <c r="AE80" s="433"/>
      <c r="AF80" s="433"/>
    </row>
    <row r="81" spans="8:93" ht="9.9499999999999993" customHeight="1">
      <c r="Y81" s="433"/>
      <c r="Z81" s="433"/>
      <c r="AA81" s="433"/>
      <c r="AB81" s="433"/>
      <c r="AC81" s="433"/>
      <c r="AD81" s="433"/>
      <c r="AE81" s="433"/>
      <c r="AF81" s="433"/>
    </row>
    <row r="82" spans="8:93" ht="20.100000000000001" customHeight="1">
      <c r="Y82" s="433" t="s">
        <v>509</v>
      </c>
      <c r="Z82" s="433"/>
      <c r="AA82" s="433"/>
      <c r="AB82" s="433"/>
      <c r="AC82" s="433"/>
      <c r="AD82" s="433"/>
      <c r="AE82" s="433"/>
      <c r="AF82" s="433"/>
      <c r="BZ82" s="433"/>
      <c r="CA82" s="433"/>
      <c r="CB82" s="433"/>
      <c r="CC82" s="433"/>
      <c r="CD82" s="433"/>
      <c r="CE82" s="433"/>
      <c r="CF82" s="433"/>
    </row>
    <row r="83" spans="8:93" ht="20.100000000000001" customHeight="1">
      <c r="Z83" s="433"/>
      <c r="AA83" s="433" t="s">
        <v>510</v>
      </c>
      <c r="AB83" s="433"/>
      <c r="AC83" s="433"/>
      <c r="AD83" s="433"/>
      <c r="AE83" s="433"/>
      <c r="AF83" s="433"/>
    </row>
    <row r="84" spans="8:93" ht="9.9499999999999993" customHeight="1">
      <c r="Y84" s="433"/>
      <c r="Z84" s="433"/>
      <c r="AA84" s="433"/>
      <c r="AB84" s="433"/>
      <c r="AC84" s="433"/>
      <c r="AD84" s="433"/>
      <c r="AE84" s="433"/>
      <c r="AF84" s="433"/>
    </row>
    <row r="85" spans="8:93" ht="20.100000000000001" customHeight="1"/>
    <row r="86" spans="8:93" ht="20.100000000000001" customHeight="1">
      <c r="I86" s="433" t="s">
        <v>511</v>
      </c>
      <c r="J86" s="433"/>
      <c r="Y86" s="433" t="s">
        <v>512</v>
      </c>
    </row>
    <row r="87" spans="8:93" ht="20.100000000000001" customHeight="1"/>
    <row r="88" spans="8:93" ht="20.100000000000001" customHeight="1">
      <c r="H88" s="435" t="str">
        <f>IF(I88="","","※2")</f>
        <v/>
      </c>
      <c r="I88" s="1364" t="str">
        <f>IF(LEN(IF(作業１!F12&gt;1,CONCATENATE(作業１!G18," ",作業１!G6," ",作業２!H8),IF(作業１!F12=1,CONCATENATE(作業１!G19," ",作業１!G6),"")))&gt;50,(IF(作業１!F12&gt;1,CONCATENATE(作業１!G18," ",作業１!G6," ",作業２!H8),IF(作業１!F12=1,CONCATENATE(作業１!G19," ",作業１!G6),""))),"")</f>
        <v/>
      </c>
      <c r="J88" s="1364"/>
      <c r="K88" s="1364"/>
      <c r="L88" s="1364"/>
      <c r="M88" s="1364"/>
      <c r="N88" s="1364"/>
      <c r="O88" s="1364"/>
      <c r="P88" s="1364"/>
      <c r="Q88" s="1364"/>
      <c r="R88" s="1364"/>
      <c r="S88" s="1364"/>
      <c r="T88" s="1364"/>
      <c r="U88" s="1364"/>
      <c r="V88" s="1364"/>
      <c r="W88" s="1364"/>
      <c r="X88" s="1364"/>
      <c r="Y88" s="1364"/>
      <c r="Z88" s="1364"/>
      <c r="AA88" s="1364"/>
      <c r="AB88" s="1364"/>
      <c r="AC88" s="1364"/>
      <c r="AD88" s="1364"/>
      <c r="AE88" s="1364"/>
      <c r="AF88" s="1364"/>
      <c r="AG88" s="1364"/>
      <c r="AH88" s="1364"/>
      <c r="AI88" s="1364"/>
      <c r="AJ88" s="1364"/>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364"/>
      <c r="BO88" s="1364"/>
      <c r="BP88" s="1364"/>
      <c r="BQ88" s="1364"/>
      <c r="BR88" s="1364"/>
      <c r="BS88" s="1364"/>
      <c r="BT88" s="1364"/>
      <c r="BU88" s="1364"/>
      <c r="BV88" s="1364"/>
      <c r="BW88" s="1364"/>
      <c r="BX88" s="1364"/>
      <c r="BY88" s="1364"/>
      <c r="BZ88" s="1364"/>
      <c r="CA88" s="1364"/>
      <c r="CB88" s="1364"/>
      <c r="CC88" s="1364"/>
      <c r="CD88" s="1364"/>
      <c r="CE88" s="1364"/>
      <c r="CF88" s="1364"/>
      <c r="CG88" s="1364"/>
      <c r="CH88" s="1364"/>
      <c r="CI88" s="1364"/>
      <c r="CJ88" s="1364"/>
      <c r="CK88" s="1364"/>
      <c r="CL88" s="1364"/>
      <c r="CM88" s="1364"/>
      <c r="CN88" s="1364"/>
      <c r="CO88" s="1364"/>
    </row>
    <row r="89" spans="8:93" ht="20.100000000000001" customHeight="1">
      <c r="I89" s="1364"/>
      <c r="J89" s="1364"/>
      <c r="K89" s="1364"/>
      <c r="L89" s="1364"/>
      <c r="M89" s="1364"/>
      <c r="N89" s="1364"/>
      <c r="O89" s="1364"/>
      <c r="P89" s="1364"/>
      <c r="Q89" s="1364"/>
      <c r="R89" s="1364"/>
      <c r="S89" s="1364"/>
      <c r="T89" s="1364"/>
      <c r="U89" s="1364"/>
      <c r="V89" s="1364"/>
      <c r="W89" s="1364"/>
      <c r="X89" s="1364"/>
      <c r="Y89" s="1364"/>
      <c r="Z89" s="1364"/>
      <c r="AA89" s="1364"/>
      <c r="AB89" s="1364"/>
      <c r="AC89" s="1364"/>
      <c r="AD89" s="1364"/>
      <c r="AE89" s="1364"/>
      <c r="AF89" s="1364"/>
      <c r="AG89" s="1364"/>
      <c r="AH89" s="1364"/>
      <c r="AI89" s="1364"/>
      <c r="AJ89" s="1364"/>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364"/>
      <c r="BO89" s="1364"/>
      <c r="BP89" s="1364"/>
      <c r="BQ89" s="1364"/>
      <c r="BR89" s="1364"/>
      <c r="BS89" s="1364"/>
      <c r="BT89" s="1364"/>
      <c r="BU89" s="1364"/>
      <c r="BV89" s="1364"/>
      <c r="BW89" s="1364"/>
      <c r="BX89" s="1364"/>
      <c r="BY89" s="1364"/>
      <c r="BZ89" s="1364"/>
      <c r="CA89" s="1364"/>
      <c r="CB89" s="1364"/>
      <c r="CC89" s="1364"/>
      <c r="CD89" s="1364"/>
      <c r="CE89" s="1364"/>
      <c r="CF89" s="1364"/>
      <c r="CG89" s="1364"/>
      <c r="CH89" s="1364"/>
      <c r="CI89" s="1364"/>
      <c r="CJ89" s="1364"/>
      <c r="CK89" s="1364"/>
      <c r="CL89" s="1364"/>
      <c r="CM89" s="1364"/>
      <c r="CN89" s="1364"/>
      <c r="CO89" s="1364"/>
    </row>
    <row r="90" spans="8:93" ht="20.100000000000001" customHeight="1"/>
    <row r="91" spans="8:93" ht="20.100000000000001" customHeight="1"/>
    <row r="92" spans="8:93" ht="20.100000000000001" customHeight="1"/>
    <row r="93" spans="8:93" ht="20.100000000000001" customHeight="1"/>
    <row r="94" spans="8:93" ht="20.100000000000001" customHeight="1"/>
    <row r="95" spans="8:93" ht="20.100000000000001" customHeight="1"/>
    <row r="96" spans="8:93" ht="20.100000000000001" customHeight="1"/>
    <row r="97" spans="4:96" ht="20.100000000000001" customHeight="1"/>
    <row r="98" spans="4:96" ht="20.100000000000001" customHeight="1"/>
    <row r="99" spans="4:96" ht="20.100000000000001" customHeight="1"/>
    <row r="100" spans="4:96" ht="20.100000000000001" customHeight="1"/>
    <row r="101" spans="4:96" ht="20.100000000000001" customHeight="1"/>
    <row r="102" spans="4:96" ht="9.9499999999999993" customHeight="1" thickBot="1">
      <c r="D102" s="431"/>
    </row>
    <row r="103" spans="4:96" ht="9.75" customHeight="1" thickTop="1">
      <c r="D103" s="1107" t="s">
        <v>36</v>
      </c>
      <c r="E103" s="1108"/>
      <c r="F103" s="1108"/>
      <c r="G103" s="1108"/>
      <c r="H103" s="1108"/>
      <c r="I103" s="1108"/>
      <c r="J103" s="1109"/>
      <c r="K103" s="1222" t="s">
        <v>21</v>
      </c>
      <c r="L103" s="1108"/>
      <c r="M103" s="1108"/>
      <c r="N103" s="1108"/>
      <c r="O103" s="1108"/>
      <c r="P103" s="1109"/>
      <c r="Q103" s="1486" t="str">
        <f>IF(作業２!H19="","",作業２!H19)</f>
        <v/>
      </c>
      <c r="R103" s="1487"/>
      <c r="S103" s="1487"/>
      <c r="T103" s="1487"/>
      <c r="U103" s="1487"/>
      <c r="V103" s="1487"/>
      <c r="W103" s="1487"/>
      <c r="X103" s="1487"/>
      <c r="Y103" s="1487"/>
      <c r="Z103" s="1487"/>
      <c r="AA103" s="1487"/>
      <c r="AB103" s="1487"/>
      <c r="AC103" s="1487"/>
      <c r="AD103" s="1487"/>
      <c r="AE103" s="1487"/>
      <c r="AF103" s="1487"/>
      <c r="AG103" s="1487"/>
      <c r="AH103" s="1487"/>
      <c r="AI103" s="1487"/>
      <c r="AJ103" s="1487"/>
      <c r="AK103" s="1487"/>
      <c r="AL103" s="1487"/>
      <c r="AM103" s="1487"/>
      <c r="AN103" s="1487"/>
      <c r="AO103" s="1487"/>
      <c r="AP103" s="1488"/>
      <c r="AQ103" s="1222" t="s">
        <v>37</v>
      </c>
      <c r="AR103" s="1108"/>
      <c r="AS103" s="1108"/>
      <c r="AT103" s="1108"/>
      <c r="AU103" s="1108"/>
      <c r="AV103" s="1108"/>
      <c r="AW103" s="1109"/>
      <c r="AX103" s="1507" t="str">
        <f>IF(作業２!H21="","",作業２!H21)</f>
        <v/>
      </c>
      <c r="AY103" s="1508"/>
      <c r="AZ103" s="1508"/>
      <c r="BA103" s="1508"/>
      <c r="BB103" s="1508"/>
      <c r="BC103" s="1508"/>
      <c r="BD103" s="1508"/>
      <c r="BE103" s="1508"/>
      <c r="BF103" s="1508"/>
      <c r="BG103" s="1508"/>
      <c r="BH103" s="1508"/>
      <c r="BI103" s="1508"/>
      <c r="BJ103" s="1508"/>
      <c r="BK103" s="1508"/>
      <c r="BL103" s="1508"/>
      <c r="BM103" s="1508"/>
      <c r="BN103" s="1508"/>
      <c r="BO103" s="1508"/>
      <c r="BP103" s="1509"/>
    </row>
    <row r="104" spans="4:96" ht="9.75" customHeight="1">
      <c r="D104" s="762"/>
      <c r="E104" s="763"/>
      <c r="F104" s="763"/>
      <c r="G104" s="763"/>
      <c r="H104" s="763"/>
      <c r="I104" s="763"/>
      <c r="J104" s="764"/>
      <c r="K104" s="1031"/>
      <c r="L104" s="763"/>
      <c r="M104" s="763"/>
      <c r="N104" s="763"/>
      <c r="O104" s="763"/>
      <c r="P104" s="764"/>
      <c r="Q104" s="1489"/>
      <c r="R104" s="1103"/>
      <c r="S104" s="1103"/>
      <c r="T104" s="1103"/>
      <c r="U104" s="1103"/>
      <c r="V104" s="1103"/>
      <c r="W104" s="1103"/>
      <c r="X104" s="1103"/>
      <c r="Y104" s="1103"/>
      <c r="Z104" s="1103"/>
      <c r="AA104" s="1103"/>
      <c r="AB104" s="1103"/>
      <c r="AC104" s="1103"/>
      <c r="AD104" s="1103"/>
      <c r="AE104" s="1103"/>
      <c r="AF104" s="1103"/>
      <c r="AG104" s="1103"/>
      <c r="AH104" s="1103"/>
      <c r="AI104" s="1103"/>
      <c r="AJ104" s="1103"/>
      <c r="AK104" s="1103"/>
      <c r="AL104" s="1103"/>
      <c r="AM104" s="1103"/>
      <c r="AN104" s="1103"/>
      <c r="AO104" s="1103"/>
      <c r="AP104" s="1104"/>
      <c r="AQ104" s="1031"/>
      <c r="AR104" s="763"/>
      <c r="AS104" s="763"/>
      <c r="AT104" s="763"/>
      <c r="AU104" s="763"/>
      <c r="AV104" s="763"/>
      <c r="AW104" s="764"/>
      <c r="AX104" s="738"/>
      <c r="AY104" s="739"/>
      <c r="AZ104" s="739"/>
      <c r="BA104" s="739"/>
      <c r="BB104" s="739"/>
      <c r="BC104" s="739"/>
      <c r="BD104" s="739"/>
      <c r="BE104" s="739"/>
      <c r="BF104" s="739"/>
      <c r="BG104" s="739"/>
      <c r="BH104" s="739"/>
      <c r="BI104" s="739"/>
      <c r="BJ104" s="739"/>
      <c r="BK104" s="739"/>
      <c r="BL104" s="739"/>
      <c r="BM104" s="739"/>
      <c r="BN104" s="739"/>
      <c r="BO104" s="739"/>
      <c r="BP104" s="740"/>
      <c r="BR104" s="1241" t="s">
        <v>57</v>
      </c>
      <c r="BS104" s="1242"/>
      <c r="BT104" s="1242"/>
      <c r="BU104" s="1242"/>
      <c r="BV104" s="1242"/>
      <c r="BW104" s="1242"/>
      <c r="BX104" s="1242"/>
      <c r="BY104" s="1242"/>
      <c r="BZ104" s="1242"/>
      <c r="CA104" s="1242"/>
      <c r="CB104" s="1242"/>
      <c r="CC104" s="1365"/>
      <c r="CD104" s="1365"/>
      <c r="CE104" s="1365"/>
      <c r="CF104" s="1365"/>
      <c r="CG104" s="1365"/>
      <c r="CH104" s="1365"/>
      <c r="CI104" s="1365"/>
      <c r="CJ104" s="1365"/>
      <c r="CK104" s="1365"/>
      <c r="CL104" s="1365"/>
      <c r="CM104" s="1365"/>
      <c r="CN104" s="1365"/>
      <c r="CO104" s="1365"/>
      <c r="CP104" s="1365"/>
      <c r="CQ104" s="1365"/>
    </row>
    <row r="105" spans="4:96" ht="9.75" customHeight="1">
      <c r="D105" s="762"/>
      <c r="E105" s="763"/>
      <c r="F105" s="763"/>
      <c r="G105" s="763"/>
      <c r="H105" s="763"/>
      <c r="I105" s="763"/>
      <c r="J105" s="764"/>
      <c r="K105" s="1031"/>
      <c r="L105" s="763"/>
      <c r="M105" s="763"/>
      <c r="N105" s="763"/>
      <c r="O105" s="763"/>
      <c r="P105" s="764"/>
      <c r="Q105" s="1489"/>
      <c r="R105" s="1103"/>
      <c r="S105" s="1103"/>
      <c r="T105" s="1103"/>
      <c r="U105" s="1103"/>
      <c r="V105" s="1103"/>
      <c r="W105" s="1103"/>
      <c r="X105" s="1103"/>
      <c r="Y105" s="1103"/>
      <c r="Z105" s="1103"/>
      <c r="AA105" s="1103"/>
      <c r="AB105" s="1103"/>
      <c r="AC105" s="1103"/>
      <c r="AD105" s="1103"/>
      <c r="AE105" s="1103"/>
      <c r="AF105" s="1103"/>
      <c r="AG105" s="1103"/>
      <c r="AH105" s="1103"/>
      <c r="AI105" s="1103"/>
      <c r="AJ105" s="1103"/>
      <c r="AK105" s="1103"/>
      <c r="AL105" s="1103"/>
      <c r="AM105" s="1103"/>
      <c r="AN105" s="1103"/>
      <c r="AO105" s="1103"/>
      <c r="AP105" s="1104"/>
      <c r="AQ105" s="1031"/>
      <c r="AR105" s="763"/>
      <c r="AS105" s="763"/>
      <c r="AT105" s="763"/>
      <c r="AU105" s="763"/>
      <c r="AV105" s="763"/>
      <c r="AW105" s="764"/>
      <c r="AX105" s="738"/>
      <c r="AY105" s="739"/>
      <c r="AZ105" s="739"/>
      <c r="BA105" s="739"/>
      <c r="BB105" s="739"/>
      <c r="BC105" s="739"/>
      <c r="BD105" s="739"/>
      <c r="BE105" s="739"/>
      <c r="BF105" s="739"/>
      <c r="BG105" s="739"/>
      <c r="BH105" s="739"/>
      <c r="BI105" s="739"/>
      <c r="BJ105" s="739"/>
      <c r="BK105" s="739"/>
      <c r="BL105" s="739"/>
      <c r="BM105" s="739"/>
      <c r="BN105" s="739"/>
      <c r="BO105" s="739"/>
      <c r="BP105" s="740"/>
      <c r="BR105" s="1243"/>
      <c r="BS105" s="1243"/>
      <c r="BT105" s="1243"/>
      <c r="BU105" s="1243"/>
      <c r="BV105" s="1243"/>
      <c r="BW105" s="1243"/>
      <c r="BX105" s="1243"/>
      <c r="BY105" s="1243"/>
      <c r="BZ105" s="1243"/>
      <c r="CA105" s="1243"/>
      <c r="CB105" s="1243"/>
      <c r="CC105" s="1366"/>
      <c r="CD105" s="1366"/>
      <c r="CE105" s="1366"/>
      <c r="CF105" s="1366"/>
      <c r="CG105" s="1366"/>
      <c r="CH105" s="1366"/>
      <c r="CI105" s="1366"/>
      <c r="CJ105" s="1366"/>
      <c r="CK105" s="1366"/>
      <c r="CL105" s="1366"/>
      <c r="CM105" s="1366"/>
      <c r="CN105" s="1366"/>
      <c r="CO105" s="1366"/>
      <c r="CP105" s="1366"/>
      <c r="CQ105" s="1366"/>
    </row>
    <row r="106" spans="4:96" ht="9.75" customHeight="1">
      <c r="D106" s="762"/>
      <c r="E106" s="763"/>
      <c r="F106" s="763"/>
      <c r="G106" s="763"/>
      <c r="H106" s="763"/>
      <c r="I106" s="763"/>
      <c r="J106" s="764"/>
      <c r="K106" s="1032"/>
      <c r="L106" s="1033"/>
      <c r="M106" s="1033"/>
      <c r="N106" s="1033"/>
      <c r="O106" s="1033"/>
      <c r="P106" s="1034"/>
      <c r="Q106" s="1490"/>
      <c r="R106" s="1105"/>
      <c r="S106" s="1105"/>
      <c r="T106" s="1105"/>
      <c r="U106" s="1105"/>
      <c r="V106" s="1105"/>
      <c r="W106" s="1105"/>
      <c r="X106" s="1105"/>
      <c r="Y106" s="1105"/>
      <c r="Z106" s="1105"/>
      <c r="AA106" s="1105"/>
      <c r="AB106" s="1105"/>
      <c r="AC106" s="1105"/>
      <c r="AD106" s="1105"/>
      <c r="AE106" s="1105"/>
      <c r="AF106" s="1105"/>
      <c r="AG106" s="1105"/>
      <c r="AH106" s="1105"/>
      <c r="AI106" s="1105"/>
      <c r="AJ106" s="1105"/>
      <c r="AK106" s="1105"/>
      <c r="AL106" s="1105"/>
      <c r="AM106" s="1105"/>
      <c r="AN106" s="1105"/>
      <c r="AO106" s="1105"/>
      <c r="AP106" s="1106"/>
      <c r="AQ106" s="1032"/>
      <c r="AR106" s="1033"/>
      <c r="AS106" s="1033"/>
      <c r="AT106" s="1033"/>
      <c r="AU106" s="1033"/>
      <c r="AV106" s="1033"/>
      <c r="AW106" s="1034"/>
      <c r="AX106" s="1510"/>
      <c r="AY106" s="1511"/>
      <c r="AZ106" s="1511"/>
      <c r="BA106" s="1511"/>
      <c r="BB106" s="1511"/>
      <c r="BC106" s="1511"/>
      <c r="BD106" s="1511"/>
      <c r="BE106" s="1511"/>
      <c r="BF106" s="1511"/>
      <c r="BG106" s="1511"/>
      <c r="BH106" s="1511"/>
      <c r="BI106" s="1511"/>
      <c r="BJ106" s="1511"/>
      <c r="BK106" s="1511"/>
      <c r="BL106" s="1511"/>
      <c r="BM106" s="1511"/>
      <c r="BN106" s="1511"/>
      <c r="BO106" s="1511"/>
      <c r="BP106" s="1512"/>
      <c r="BR106" s="1243"/>
      <c r="BS106" s="1243"/>
      <c r="BT106" s="1243"/>
      <c r="BU106" s="1243"/>
      <c r="BV106" s="1243"/>
      <c r="BW106" s="1243"/>
      <c r="BX106" s="1243"/>
      <c r="BY106" s="1243"/>
      <c r="BZ106" s="1243"/>
      <c r="CA106" s="1243"/>
      <c r="CB106" s="1243"/>
      <c r="CC106" s="1366"/>
      <c r="CD106" s="1366"/>
      <c r="CE106" s="1366"/>
      <c r="CF106" s="1366"/>
      <c r="CG106" s="1366"/>
      <c r="CH106" s="1366"/>
      <c r="CI106" s="1366"/>
      <c r="CJ106" s="1366"/>
      <c r="CK106" s="1366"/>
      <c r="CL106" s="1366"/>
      <c r="CM106" s="1366"/>
      <c r="CN106" s="1366"/>
      <c r="CO106" s="1366"/>
      <c r="CP106" s="1366"/>
      <c r="CQ106" s="1366"/>
    </row>
    <row r="107" spans="4:96" ht="9.75" customHeight="1">
      <c r="D107" s="762"/>
      <c r="E107" s="763"/>
      <c r="F107" s="763"/>
      <c r="G107" s="763"/>
      <c r="H107" s="763"/>
      <c r="I107" s="763"/>
      <c r="J107" s="764"/>
      <c r="K107" s="1158" t="s">
        <v>22</v>
      </c>
      <c r="L107" s="757"/>
      <c r="M107" s="757"/>
      <c r="N107" s="757"/>
      <c r="O107" s="757"/>
      <c r="P107" s="758"/>
      <c r="Q107" s="1491" t="str">
        <f>IF(作業２!H20="","",作業２!H20)</f>
        <v/>
      </c>
      <c r="R107" s="1492"/>
      <c r="S107" s="1492"/>
      <c r="T107" s="1492"/>
      <c r="U107" s="1492"/>
      <c r="V107" s="1492"/>
      <c r="W107" s="1492"/>
      <c r="X107" s="1492"/>
      <c r="Y107" s="1492"/>
      <c r="Z107" s="1492"/>
      <c r="AA107" s="1492"/>
      <c r="AB107" s="1492"/>
      <c r="AC107" s="1492"/>
      <c r="AD107" s="1492"/>
      <c r="AE107" s="1492"/>
      <c r="AF107" s="1492"/>
      <c r="AG107" s="1492"/>
      <c r="AH107" s="1492"/>
      <c r="AI107" s="1492"/>
      <c r="AJ107" s="1492"/>
      <c r="AK107" s="1492"/>
      <c r="AL107" s="1492"/>
      <c r="AM107" s="1492"/>
      <c r="AN107" s="1492"/>
      <c r="AO107" s="1492"/>
      <c r="AP107" s="1493"/>
      <c r="AQ107" s="1158" t="s">
        <v>46</v>
      </c>
      <c r="AR107" s="757"/>
      <c r="AS107" s="757"/>
      <c r="AT107" s="757"/>
      <c r="AU107" s="757"/>
      <c r="AV107" s="757"/>
      <c r="AW107" s="758"/>
      <c r="AX107" s="735" t="str">
        <f>IF(作業２!H22="","",作業２!H22)</f>
        <v/>
      </c>
      <c r="AY107" s="736"/>
      <c r="AZ107" s="736"/>
      <c r="BA107" s="736"/>
      <c r="BB107" s="736"/>
      <c r="BC107" s="736"/>
      <c r="BD107" s="736"/>
      <c r="BE107" s="736"/>
      <c r="BF107" s="736"/>
      <c r="BG107" s="736"/>
      <c r="BH107" s="736"/>
      <c r="BI107" s="736"/>
      <c r="BJ107" s="736"/>
      <c r="BK107" s="736"/>
      <c r="BL107" s="736"/>
      <c r="BM107" s="736"/>
      <c r="BN107" s="736"/>
      <c r="BO107" s="736"/>
      <c r="BP107" s="737"/>
      <c r="BR107" s="1243"/>
      <c r="BS107" s="1243"/>
      <c r="BT107" s="1243"/>
      <c r="BU107" s="1243"/>
      <c r="BV107" s="1243"/>
      <c r="BW107" s="1243"/>
      <c r="BX107" s="1243"/>
      <c r="BY107" s="1243"/>
      <c r="BZ107" s="1243"/>
      <c r="CA107" s="1243"/>
      <c r="CB107" s="1243"/>
      <c r="CC107" s="1366"/>
      <c r="CD107" s="1366"/>
      <c r="CE107" s="1366"/>
      <c r="CF107" s="1366"/>
      <c r="CG107" s="1366"/>
      <c r="CH107" s="1366"/>
      <c r="CI107" s="1366"/>
      <c r="CJ107" s="1366"/>
      <c r="CK107" s="1366"/>
      <c r="CL107" s="1366"/>
      <c r="CM107" s="1366"/>
      <c r="CN107" s="1366"/>
      <c r="CO107" s="1366"/>
      <c r="CP107" s="1366"/>
      <c r="CQ107" s="1366"/>
    </row>
    <row r="108" spans="4:96" ht="9.75" customHeight="1">
      <c r="D108" s="762"/>
      <c r="E108" s="763"/>
      <c r="F108" s="763"/>
      <c r="G108" s="763"/>
      <c r="H108" s="763"/>
      <c r="I108" s="763"/>
      <c r="J108" s="764"/>
      <c r="K108" s="1031"/>
      <c r="L108" s="763"/>
      <c r="M108" s="763"/>
      <c r="N108" s="763"/>
      <c r="O108" s="763"/>
      <c r="P108" s="764"/>
      <c r="Q108" s="1489"/>
      <c r="R108" s="1103"/>
      <c r="S108" s="1103"/>
      <c r="T108" s="1103"/>
      <c r="U108" s="1103"/>
      <c r="V108" s="1103"/>
      <c r="W108" s="1103"/>
      <c r="X108" s="1103"/>
      <c r="Y108" s="1103"/>
      <c r="Z108" s="1103"/>
      <c r="AA108" s="1103"/>
      <c r="AB108" s="1103"/>
      <c r="AC108" s="1103"/>
      <c r="AD108" s="1103"/>
      <c r="AE108" s="1103"/>
      <c r="AF108" s="1103"/>
      <c r="AG108" s="1103"/>
      <c r="AH108" s="1103"/>
      <c r="AI108" s="1103"/>
      <c r="AJ108" s="1103"/>
      <c r="AK108" s="1103"/>
      <c r="AL108" s="1103"/>
      <c r="AM108" s="1103"/>
      <c r="AN108" s="1103"/>
      <c r="AO108" s="1103"/>
      <c r="AP108" s="1104"/>
      <c r="AQ108" s="1031"/>
      <c r="AR108" s="763"/>
      <c r="AS108" s="763"/>
      <c r="AT108" s="763"/>
      <c r="AU108" s="763"/>
      <c r="AV108" s="763"/>
      <c r="AW108" s="764"/>
      <c r="AX108" s="738"/>
      <c r="AY108" s="739"/>
      <c r="AZ108" s="739"/>
      <c r="BA108" s="739"/>
      <c r="BB108" s="739"/>
      <c r="BC108" s="739"/>
      <c r="BD108" s="739"/>
      <c r="BE108" s="739"/>
      <c r="BF108" s="739"/>
      <c r="BG108" s="739"/>
      <c r="BH108" s="739"/>
      <c r="BI108" s="739"/>
      <c r="BJ108" s="739"/>
      <c r="BK108" s="739"/>
      <c r="BL108" s="739"/>
      <c r="BM108" s="739"/>
      <c r="BN108" s="739"/>
      <c r="BO108" s="739"/>
      <c r="BP108" s="740"/>
      <c r="BR108" s="1243"/>
      <c r="BS108" s="1243"/>
      <c r="BT108" s="1243"/>
      <c r="BU108" s="1243"/>
      <c r="BV108" s="1243"/>
      <c r="BW108" s="1243"/>
      <c r="BX108" s="1243"/>
      <c r="BY108" s="1243"/>
      <c r="BZ108" s="1243"/>
      <c r="CA108" s="1243"/>
      <c r="CB108" s="1243"/>
      <c r="CC108" s="1366"/>
      <c r="CD108" s="1366"/>
      <c r="CE108" s="1366"/>
      <c r="CF108" s="1366"/>
      <c r="CG108" s="1366"/>
      <c r="CH108" s="1366"/>
      <c r="CI108" s="1366"/>
      <c r="CJ108" s="1366"/>
      <c r="CK108" s="1366"/>
      <c r="CL108" s="1366"/>
      <c r="CM108" s="1366"/>
      <c r="CN108" s="1366"/>
      <c r="CO108" s="1366"/>
      <c r="CP108" s="1366"/>
      <c r="CQ108" s="1366"/>
    </row>
    <row r="109" spans="4:96" ht="9.75" customHeight="1">
      <c r="D109" s="762"/>
      <c r="E109" s="763"/>
      <c r="F109" s="763"/>
      <c r="G109" s="763"/>
      <c r="H109" s="763"/>
      <c r="I109" s="763"/>
      <c r="J109" s="764"/>
      <c r="K109" s="1031"/>
      <c r="L109" s="763"/>
      <c r="M109" s="763"/>
      <c r="N109" s="763"/>
      <c r="O109" s="763"/>
      <c r="P109" s="764"/>
      <c r="Q109" s="1489"/>
      <c r="R109" s="1103"/>
      <c r="S109" s="1103"/>
      <c r="T109" s="1103"/>
      <c r="U109" s="1103"/>
      <c r="V109" s="1103"/>
      <c r="W109" s="1103"/>
      <c r="X109" s="1103"/>
      <c r="Y109" s="1103"/>
      <c r="Z109" s="1103"/>
      <c r="AA109" s="1103"/>
      <c r="AB109" s="1103"/>
      <c r="AC109" s="1103"/>
      <c r="AD109" s="1103"/>
      <c r="AE109" s="1103"/>
      <c r="AF109" s="1103"/>
      <c r="AG109" s="1103"/>
      <c r="AH109" s="1103"/>
      <c r="AI109" s="1103"/>
      <c r="AJ109" s="1103"/>
      <c r="AK109" s="1103"/>
      <c r="AL109" s="1103"/>
      <c r="AM109" s="1103"/>
      <c r="AN109" s="1103"/>
      <c r="AO109" s="1103"/>
      <c r="AP109" s="1104"/>
      <c r="AQ109" s="1031"/>
      <c r="AR109" s="763"/>
      <c r="AS109" s="763"/>
      <c r="AT109" s="763"/>
      <c r="AU109" s="763"/>
      <c r="AV109" s="763"/>
      <c r="AW109" s="764"/>
      <c r="AX109" s="738"/>
      <c r="AY109" s="739"/>
      <c r="AZ109" s="739"/>
      <c r="BA109" s="739"/>
      <c r="BB109" s="739"/>
      <c r="BC109" s="739"/>
      <c r="BD109" s="739"/>
      <c r="BE109" s="739"/>
      <c r="BF109" s="739"/>
      <c r="BG109" s="739"/>
      <c r="BH109" s="739"/>
      <c r="BI109" s="739"/>
      <c r="BJ109" s="739"/>
      <c r="BK109" s="739"/>
      <c r="BL109" s="739"/>
      <c r="BM109" s="739"/>
      <c r="BN109" s="739"/>
      <c r="BO109" s="739"/>
      <c r="BP109" s="740"/>
      <c r="BR109" s="1244"/>
      <c r="BS109" s="1244"/>
      <c r="BT109" s="1244"/>
      <c r="BU109" s="1244"/>
      <c r="BV109" s="1244"/>
      <c r="BW109" s="1244"/>
      <c r="BX109" s="1244"/>
      <c r="BY109" s="1244"/>
      <c r="BZ109" s="1244"/>
      <c r="CA109" s="1244"/>
      <c r="CB109" s="1244"/>
      <c r="CC109" s="1367"/>
      <c r="CD109" s="1367"/>
      <c r="CE109" s="1367"/>
      <c r="CF109" s="1367"/>
      <c r="CG109" s="1367"/>
      <c r="CH109" s="1367"/>
      <c r="CI109" s="1367"/>
      <c r="CJ109" s="1367"/>
      <c r="CK109" s="1367"/>
      <c r="CL109" s="1367"/>
      <c r="CM109" s="1367"/>
      <c r="CN109" s="1367"/>
      <c r="CO109" s="1367"/>
      <c r="CP109" s="1367"/>
      <c r="CQ109" s="1367"/>
    </row>
    <row r="110" spans="4:96" ht="15" customHeight="1" thickBot="1">
      <c r="D110" s="1071"/>
      <c r="E110" s="1072"/>
      <c r="F110" s="1072"/>
      <c r="G110" s="1072"/>
      <c r="H110" s="1072"/>
      <c r="I110" s="1072"/>
      <c r="J110" s="1073"/>
      <c r="K110" s="1145"/>
      <c r="L110" s="1072"/>
      <c r="M110" s="1072"/>
      <c r="N110" s="1072"/>
      <c r="O110" s="1072"/>
      <c r="P110" s="1073"/>
      <c r="Q110" s="1494"/>
      <c r="R110" s="1495"/>
      <c r="S110" s="1495"/>
      <c r="T110" s="1495"/>
      <c r="U110" s="1495"/>
      <c r="V110" s="1495"/>
      <c r="W110" s="1495"/>
      <c r="X110" s="1495"/>
      <c r="Y110" s="1495"/>
      <c r="Z110" s="1495"/>
      <c r="AA110" s="1495"/>
      <c r="AB110" s="1495"/>
      <c r="AC110" s="1495"/>
      <c r="AD110" s="1495"/>
      <c r="AE110" s="1495"/>
      <c r="AF110" s="1495"/>
      <c r="AG110" s="1495"/>
      <c r="AH110" s="1495"/>
      <c r="AI110" s="1495"/>
      <c r="AJ110" s="1495"/>
      <c r="AK110" s="1495"/>
      <c r="AL110" s="1495"/>
      <c r="AM110" s="1495"/>
      <c r="AN110" s="1495"/>
      <c r="AO110" s="1495"/>
      <c r="AP110" s="1496"/>
      <c r="AQ110" s="1145"/>
      <c r="AR110" s="1072"/>
      <c r="AS110" s="1072"/>
      <c r="AT110" s="1072"/>
      <c r="AU110" s="1072"/>
      <c r="AV110" s="1072"/>
      <c r="AW110" s="1073"/>
      <c r="AX110" s="741"/>
      <c r="AY110" s="742"/>
      <c r="AZ110" s="742"/>
      <c r="BA110" s="742"/>
      <c r="BB110" s="742"/>
      <c r="BC110" s="742"/>
      <c r="BD110" s="742"/>
      <c r="BE110" s="742"/>
      <c r="BF110" s="742"/>
      <c r="BG110" s="742"/>
      <c r="BH110" s="742"/>
      <c r="BI110" s="742"/>
      <c r="BJ110" s="742"/>
      <c r="BK110" s="742"/>
      <c r="BL110" s="742"/>
      <c r="BM110" s="742"/>
      <c r="BN110" s="742"/>
      <c r="BO110" s="742"/>
      <c r="BP110" s="743"/>
      <c r="CH110" s="1359" t="str">
        <f>作業２!C86</f>
        <v>20230306SH</v>
      </c>
      <c r="CI110" s="1359"/>
      <c r="CJ110" s="1359"/>
      <c r="CK110" s="1359"/>
      <c r="CL110" s="1359"/>
      <c r="CM110" s="1359"/>
      <c r="CN110" s="1359"/>
      <c r="CO110" s="1359"/>
      <c r="CP110" s="1359"/>
      <c r="CQ110" s="1359"/>
      <c r="CR110" s="1359"/>
    </row>
    <row r="111" spans="4:96" ht="3" customHeight="1" thickTop="1">
      <c r="E111" s="7"/>
    </row>
    <row r="112" spans="4:96" ht="16.5" customHeight="1"/>
    <row r="113" spans="5:101" ht="9.75" customHeight="1"/>
    <row r="114" spans="5:101" ht="24.75" customHeight="1">
      <c r="E114" s="1"/>
      <c r="F114" s="1"/>
      <c r="G114" s="1"/>
      <c r="H114" s="1"/>
      <c r="I114" s="1"/>
      <c r="J114" s="1"/>
      <c r="K114" s="1"/>
      <c r="M114" s="1"/>
      <c r="N114" s="1"/>
      <c r="O114" s="1"/>
      <c r="P114" s="1"/>
      <c r="Q114" s="1"/>
      <c r="R114" s="1"/>
      <c r="S114" s="1"/>
      <c r="T114" s="1"/>
      <c r="U114" s="1"/>
      <c r="V114" s="1"/>
      <c r="W114" s="1"/>
      <c r="X114" s="1"/>
      <c r="Y114" s="1"/>
      <c r="Z114" s="1"/>
      <c r="AA114" s="1"/>
      <c r="AB114" s="1"/>
      <c r="AC114" s="1"/>
      <c r="AD114" s="1"/>
      <c r="AE114" s="1"/>
      <c r="AH114" s="3" t="s">
        <v>84</v>
      </c>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row>
    <row r="115" spans="5:101" ht="24.75" customHeight="1" thickBot="1">
      <c r="E115" s="1"/>
      <c r="F115" s="1"/>
      <c r="G115" s="1"/>
      <c r="H115" s="1"/>
      <c r="I115" s="1"/>
      <c r="J115" s="1"/>
      <c r="K115" s="1"/>
      <c r="M115" s="1"/>
      <c r="N115" s="1"/>
      <c r="O115" s="1"/>
      <c r="P115" s="1"/>
      <c r="Q115" s="1"/>
      <c r="R115" s="1"/>
      <c r="S115" s="1"/>
      <c r="T115" s="1"/>
      <c r="U115" s="1"/>
      <c r="V115" s="1"/>
      <c r="W115" s="1"/>
      <c r="X115" s="1"/>
      <c r="Y115" s="1"/>
      <c r="Z115" s="1"/>
      <c r="AA115" s="1"/>
      <c r="AB115" s="1"/>
      <c r="AC115" s="1"/>
      <c r="AD115" s="1"/>
      <c r="AE115" s="1"/>
      <c r="AH115" s="649" t="s">
        <v>475</v>
      </c>
      <c r="AI115" s="649"/>
      <c r="AJ115" s="649"/>
      <c r="AK115" s="649"/>
      <c r="AL115" s="649"/>
      <c r="AM115" s="649"/>
      <c r="AN115" s="649"/>
      <c r="AO115" s="649"/>
      <c r="AP115" s="649"/>
      <c r="AQ115" s="649"/>
      <c r="AR115" s="649"/>
      <c r="AS115" s="649"/>
      <c r="AT115" s="649"/>
      <c r="AU115" s="649"/>
      <c r="AV115" s="649"/>
      <c r="AW115" s="649"/>
      <c r="AX115" s="649"/>
      <c r="AY115" s="649"/>
      <c r="AZ115" s="649"/>
      <c r="BA115" s="649"/>
      <c r="BB115" s="649"/>
      <c r="BC115" s="649"/>
      <c r="BD115" s="649"/>
      <c r="BE115" s="649"/>
      <c r="BF115" s="649"/>
      <c r="BG115" s="649"/>
      <c r="BH115" s="649"/>
      <c r="BI115" s="649"/>
      <c r="BJ115" s="649"/>
      <c r="BK115" s="649"/>
      <c r="BL115" s="649"/>
      <c r="BM115" s="649"/>
      <c r="BN115" s="649"/>
      <c r="BO115" s="649"/>
      <c r="BP115" s="649"/>
      <c r="BQ115" s="649"/>
      <c r="BR115" s="649"/>
      <c r="BS115" s="1"/>
      <c r="BT115" s="1"/>
      <c r="BU115" s="1"/>
      <c r="BV115" s="1"/>
      <c r="BW115" s="1"/>
      <c r="BX115" s="1"/>
      <c r="BY115" s="1"/>
      <c r="BZ115" s="1355" t="s">
        <v>83</v>
      </c>
      <c r="CA115" s="1355"/>
      <c r="CB115" s="1355"/>
      <c r="CC115" s="1355"/>
      <c r="CD115" s="1355"/>
      <c r="CE115" s="1355"/>
      <c r="CF115" s="1355"/>
      <c r="CG115" s="1355"/>
      <c r="CH115" s="1355"/>
      <c r="CI115" s="1355"/>
      <c r="CJ115" s="1355"/>
      <c r="CK115" s="1355"/>
      <c r="CL115" s="1355"/>
      <c r="CM115" s="1355"/>
      <c r="CN115" s="1355"/>
      <c r="CO115" s="1355"/>
      <c r="CP115" s="1355"/>
      <c r="CQ115" s="1355"/>
      <c r="CR115" s="1355"/>
    </row>
    <row r="116" spans="5:101" ht="24.75" customHeight="1" thickTop="1">
      <c r="E116" s="874" t="s">
        <v>483</v>
      </c>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875"/>
      <c r="AM116" s="875"/>
      <c r="AN116" s="875"/>
      <c r="AO116" s="875"/>
      <c r="AP116" s="876"/>
      <c r="AQ116" s="1"/>
      <c r="AR116" s="1"/>
      <c r="AS116" s="1"/>
      <c r="AT116" s="1"/>
      <c r="AU116" s="1"/>
      <c r="AV116" s="1360" t="str">
        <f ca="1">IF(作業２!H86=8,"0パンチ",CONCATENATE(作業２!H81,作業２!H82))</f>
        <v/>
      </c>
      <c r="AW116" s="1360"/>
      <c r="AX116" s="1360"/>
      <c r="AY116" s="1360"/>
      <c r="AZ116" s="1360"/>
      <c r="BA116" s="1360"/>
      <c r="BB116" s="1360"/>
      <c r="BC116" s="1360"/>
      <c r="BD116" s="1360"/>
      <c r="BE116" s="1360"/>
      <c r="BF116" s="1360"/>
      <c r="BG116" s="1360"/>
      <c r="BH116" s="1360"/>
      <c r="BI116" s="1360"/>
      <c r="BJ116" s="1360"/>
      <c r="BK116" s="1360"/>
      <c r="BL116" s="1360"/>
      <c r="BM116" s="1360"/>
      <c r="BN116" s="1360"/>
      <c r="BO116" s="1360"/>
      <c r="BP116" s="1360"/>
      <c r="BQ116" s="1360"/>
      <c r="BR116" s="1360"/>
      <c r="BS116" s="1360"/>
      <c r="BT116" s="1360"/>
      <c r="BU116" s="1360"/>
      <c r="BV116" s="1"/>
      <c r="BW116" s="1"/>
      <c r="BX116" s="1"/>
      <c r="BY116" s="1"/>
      <c r="BZ116" s="1356" t="s">
        <v>0</v>
      </c>
      <c r="CA116" s="1357"/>
      <c r="CB116" s="1357"/>
      <c r="CC116" s="1357"/>
      <c r="CD116" s="1357"/>
      <c r="CE116" s="1357"/>
      <c r="CF116" s="1357"/>
      <c r="CG116" s="1357"/>
      <c r="CH116" s="1357"/>
      <c r="CI116" s="1357"/>
      <c r="CJ116" s="1357"/>
      <c r="CK116" s="1357"/>
      <c r="CL116" s="1357"/>
      <c r="CM116" s="1357"/>
      <c r="CN116" s="1357"/>
      <c r="CO116" s="1357"/>
      <c r="CP116" s="1357"/>
      <c r="CQ116" s="1357"/>
      <c r="CR116" s="1358"/>
    </row>
    <row r="117" spans="5:101" ht="39" customHeight="1">
      <c r="E117" s="744" t="str">
        <f>IF(L18="","",L18)</f>
        <v/>
      </c>
      <c r="F117" s="745"/>
      <c r="G117" s="745"/>
      <c r="H117" s="745"/>
      <c r="I117" s="745"/>
      <c r="J117" s="745"/>
      <c r="K117" s="745"/>
      <c r="L117" s="745"/>
      <c r="M117" s="745"/>
      <c r="N117" s="745"/>
      <c r="O117" s="745"/>
      <c r="P117" s="745"/>
      <c r="Q117" s="745"/>
      <c r="R117" s="745"/>
      <c r="S117" s="745"/>
      <c r="T117" s="745"/>
      <c r="U117" s="745"/>
      <c r="V117" s="745"/>
      <c r="W117" s="745"/>
      <c r="X117" s="745"/>
      <c r="Y117" s="745"/>
      <c r="Z117" s="745"/>
      <c r="AA117" s="745"/>
      <c r="AB117" s="745"/>
      <c r="AC117" s="745"/>
      <c r="AD117" s="745"/>
      <c r="AE117" s="745"/>
      <c r="AF117" s="745"/>
      <c r="AG117" s="745"/>
      <c r="AH117" s="745"/>
      <c r="AI117" s="745"/>
      <c r="AJ117" s="745"/>
      <c r="AK117" s="745"/>
      <c r="AL117" s="745"/>
      <c r="AM117" s="745"/>
      <c r="AN117" s="745"/>
      <c r="AO117" s="745"/>
      <c r="AP117" s="746"/>
      <c r="AV117" s="1360"/>
      <c r="AW117" s="1360"/>
      <c r="AX117" s="1360"/>
      <c r="AY117" s="1360"/>
      <c r="AZ117" s="1360"/>
      <c r="BA117" s="1360"/>
      <c r="BB117" s="1360"/>
      <c r="BC117" s="1360"/>
      <c r="BD117" s="1360"/>
      <c r="BE117" s="1360"/>
      <c r="BF117" s="1360"/>
      <c r="BG117" s="1360"/>
      <c r="BH117" s="1360"/>
      <c r="BI117" s="1360"/>
      <c r="BJ117" s="1360"/>
      <c r="BK117" s="1360"/>
      <c r="BL117" s="1360"/>
      <c r="BM117" s="1360"/>
      <c r="BN117" s="1360"/>
      <c r="BO117" s="1360"/>
      <c r="BP117" s="1360"/>
      <c r="BQ117" s="1360"/>
      <c r="BR117" s="1360"/>
      <c r="BS117" s="1360"/>
      <c r="BT117" s="1360"/>
      <c r="BU117" s="1360"/>
      <c r="BZ117" s="996"/>
      <c r="CA117" s="997"/>
      <c r="CB117" s="997"/>
      <c r="CC117" s="997"/>
      <c r="CD117" s="997"/>
      <c r="CE117" s="997"/>
      <c r="CF117" s="997"/>
      <c r="CG117" s="997"/>
      <c r="CH117" s="997"/>
      <c r="CI117" s="997"/>
      <c r="CJ117" s="997"/>
      <c r="CK117" s="997"/>
      <c r="CL117" s="997"/>
      <c r="CM117" s="997"/>
      <c r="CN117" s="997"/>
      <c r="CO117" s="997"/>
      <c r="CP117" s="997"/>
      <c r="CQ117" s="997"/>
      <c r="CR117" s="998"/>
    </row>
    <row r="118" spans="5:101" ht="15" customHeight="1" thickBot="1">
      <c r="E118" s="747"/>
      <c r="F118" s="748"/>
      <c r="G118" s="748"/>
      <c r="H118" s="748"/>
      <c r="I118" s="748"/>
      <c r="J118" s="748"/>
      <c r="K118" s="748"/>
      <c r="L118" s="748"/>
      <c r="M118" s="748"/>
      <c r="N118" s="748"/>
      <c r="O118" s="748"/>
      <c r="P118" s="748"/>
      <c r="Q118" s="748"/>
      <c r="R118" s="748"/>
      <c r="S118" s="748"/>
      <c r="T118" s="748"/>
      <c r="U118" s="748"/>
      <c r="V118" s="748"/>
      <c r="W118" s="748"/>
      <c r="X118" s="748"/>
      <c r="Y118" s="748"/>
      <c r="Z118" s="748"/>
      <c r="AA118" s="748"/>
      <c r="AB118" s="748"/>
      <c r="AC118" s="748"/>
      <c r="AD118" s="748"/>
      <c r="AE118" s="748"/>
      <c r="AF118" s="748"/>
      <c r="AG118" s="748"/>
      <c r="AH118" s="748"/>
      <c r="AI118" s="748"/>
      <c r="AJ118" s="748"/>
      <c r="AK118" s="748"/>
      <c r="AL118" s="748"/>
      <c r="AM118" s="748"/>
      <c r="AN118" s="748"/>
      <c r="AO118" s="748"/>
      <c r="AP118" s="749"/>
      <c r="AV118" s="1360"/>
      <c r="AW118" s="1360"/>
      <c r="AX118" s="1360"/>
      <c r="AY118" s="1360"/>
      <c r="AZ118" s="1360"/>
      <c r="BA118" s="1360"/>
      <c r="BB118" s="1360"/>
      <c r="BC118" s="1360"/>
      <c r="BD118" s="1360"/>
      <c r="BE118" s="1360"/>
      <c r="BF118" s="1360"/>
      <c r="BG118" s="1360"/>
      <c r="BH118" s="1360"/>
      <c r="BI118" s="1360"/>
      <c r="BJ118" s="1360"/>
      <c r="BK118" s="1360"/>
      <c r="BL118" s="1360"/>
      <c r="BM118" s="1360"/>
      <c r="BN118" s="1360"/>
      <c r="BO118" s="1360"/>
      <c r="BP118" s="1360"/>
      <c r="BQ118" s="1360"/>
      <c r="BR118" s="1360"/>
      <c r="BS118" s="1360"/>
      <c r="BT118" s="1360"/>
      <c r="BU118" s="1360"/>
    </row>
    <row r="119" spans="5:101" ht="15" customHeight="1" thickTop="1" thickBot="1">
      <c r="BI119" s="886" t="str">
        <f ca="1">CONCATENATE("（",作業２!C63,作業２!C56,"年4月1日～",作業２!C67,作業２!C59,"年3月31日　単位：円）")</f>
        <v>（令和5年4月1日～令和6年3月31日　単位：円）</v>
      </c>
      <c r="BJ119" s="886"/>
      <c r="BK119" s="886"/>
      <c r="BL119" s="886"/>
      <c r="BM119" s="886"/>
      <c r="BN119" s="886"/>
      <c r="BO119" s="886"/>
      <c r="BP119" s="886"/>
      <c r="BQ119" s="886"/>
      <c r="BR119" s="886"/>
      <c r="BS119" s="886"/>
      <c r="BT119" s="886"/>
      <c r="BU119" s="886"/>
      <c r="BV119" s="886"/>
      <c r="BW119" s="886"/>
      <c r="BX119" s="886"/>
      <c r="BY119" s="886"/>
      <c r="BZ119" s="886"/>
      <c r="CA119" s="886"/>
      <c r="CB119" s="886"/>
      <c r="CC119" s="886"/>
      <c r="CD119" s="886"/>
      <c r="CE119" s="886"/>
      <c r="CF119" s="886"/>
      <c r="CG119" s="886"/>
      <c r="CH119" s="886"/>
      <c r="CI119" s="886"/>
      <c r="CJ119" s="886"/>
      <c r="CK119" s="886"/>
      <c r="CL119" s="886"/>
      <c r="CM119" s="886"/>
      <c r="CN119" s="886"/>
      <c r="CO119" s="886"/>
      <c r="CP119" s="886"/>
      <c r="CQ119" s="886"/>
      <c r="CR119" s="886"/>
    </row>
    <row r="120" spans="5:101" ht="20.100000000000001" customHeight="1" thickTop="1">
      <c r="E120" s="877" t="s">
        <v>85</v>
      </c>
      <c r="F120" s="878"/>
      <c r="G120" s="878"/>
      <c r="H120" s="878"/>
      <c r="I120" s="878"/>
      <c r="J120" s="878"/>
      <c r="K120" s="878"/>
      <c r="L120" s="878"/>
      <c r="M120" s="878"/>
      <c r="N120" s="878"/>
      <c r="O120" s="878"/>
      <c r="P120" s="878"/>
      <c r="Q120" s="878"/>
      <c r="R120" s="878"/>
      <c r="S120" s="878"/>
      <c r="T120" s="878"/>
      <c r="U120" s="878"/>
      <c r="V120" s="878"/>
      <c r="W120" s="878"/>
      <c r="X120" s="879"/>
      <c r="Y120" s="650" t="s">
        <v>106</v>
      </c>
      <c r="Z120" s="651"/>
      <c r="AA120" s="651"/>
      <c r="AB120" s="651"/>
      <c r="AC120" s="651"/>
      <c r="AD120" s="651"/>
      <c r="AE120" s="651"/>
      <c r="AF120" s="651"/>
      <c r="AG120" s="651"/>
      <c r="AH120" s="651"/>
      <c r="AI120" s="651"/>
      <c r="AJ120" s="651"/>
      <c r="AK120" s="651"/>
      <c r="AL120" s="651"/>
      <c r="AM120" s="651"/>
      <c r="AN120" s="651"/>
      <c r="AO120" s="651"/>
      <c r="AP120" s="652"/>
      <c r="AQ120" s="656"/>
      <c r="AR120" s="657"/>
      <c r="AS120" s="657"/>
      <c r="AT120" s="657"/>
      <c r="AU120" s="657"/>
      <c r="AV120" s="657"/>
      <c r="AW120" s="657"/>
      <c r="AX120" s="657"/>
      <c r="AY120" s="657"/>
      <c r="AZ120" s="657"/>
      <c r="BA120" s="657"/>
      <c r="BB120" s="657"/>
      <c r="BC120" s="657"/>
      <c r="BD120" s="657"/>
      <c r="BE120" s="657"/>
      <c r="BF120" s="657"/>
      <c r="BG120" s="657"/>
      <c r="BH120" s="658"/>
      <c r="BI120" s="662" t="s">
        <v>105</v>
      </c>
      <c r="BJ120" s="663"/>
      <c r="BK120" s="663"/>
      <c r="BL120" s="663"/>
      <c r="BM120" s="663"/>
      <c r="BN120" s="663"/>
      <c r="BO120" s="663"/>
      <c r="BP120" s="663"/>
      <c r="BQ120" s="663"/>
      <c r="BR120" s="663"/>
      <c r="BS120" s="663"/>
      <c r="BT120" s="663"/>
      <c r="BU120" s="663"/>
      <c r="BV120" s="663"/>
      <c r="BW120" s="663"/>
      <c r="BX120" s="663"/>
      <c r="BY120" s="663"/>
      <c r="BZ120" s="664"/>
      <c r="CA120" s="665"/>
      <c r="CB120" s="666"/>
      <c r="CC120" s="666"/>
      <c r="CD120" s="666"/>
      <c r="CE120" s="666"/>
      <c r="CF120" s="666"/>
      <c r="CG120" s="666"/>
      <c r="CH120" s="666"/>
      <c r="CI120" s="666"/>
      <c r="CJ120" s="666"/>
      <c r="CK120" s="666"/>
      <c r="CL120" s="666"/>
      <c r="CM120" s="666"/>
      <c r="CN120" s="666"/>
      <c r="CO120" s="666"/>
      <c r="CP120" s="666"/>
      <c r="CQ120" s="666"/>
      <c r="CR120" s="667"/>
    </row>
    <row r="121" spans="5:101" ht="20.100000000000001" customHeight="1">
      <c r="E121" s="880"/>
      <c r="F121" s="881"/>
      <c r="G121" s="881"/>
      <c r="H121" s="881"/>
      <c r="I121" s="881"/>
      <c r="J121" s="881"/>
      <c r="K121" s="881"/>
      <c r="L121" s="881"/>
      <c r="M121" s="881"/>
      <c r="N121" s="881"/>
      <c r="O121" s="881"/>
      <c r="P121" s="881"/>
      <c r="Q121" s="881"/>
      <c r="R121" s="881"/>
      <c r="S121" s="881"/>
      <c r="T121" s="881"/>
      <c r="U121" s="881"/>
      <c r="V121" s="881"/>
      <c r="W121" s="881"/>
      <c r="X121" s="882"/>
      <c r="Y121" s="653"/>
      <c r="Z121" s="654"/>
      <c r="AA121" s="654"/>
      <c r="AB121" s="654"/>
      <c r="AC121" s="654"/>
      <c r="AD121" s="654"/>
      <c r="AE121" s="654"/>
      <c r="AF121" s="654"/>
      <c r="AG121" s="654"/>
      <c r="AH121" s="654"/>
      <c r="AI121" s="654"/>
      <c r="AJ121" s="654"/>
      <c r="AK121" s="654"/>
      <c r="AL121" s="654"/>
      <c r="AM121" s="654"/>
      <c r="AN121" s="654"/>
      <c r="AO121" s="654"/>
      <c r="AP121" s="655"/>
      <c r="AQ121" s="659"/>
      <c r="AR121" s="660"/>
      <c r="AS121" s="660"/>
      <c r="AT121" s="660"/>
      <c r="AU121" s="660"/>
      <c r="AV121" s="660"/>
      <c r="AW121" s="660"/>
      <c r="AX121" s="660"/>
      <c r="AY121" s="660"/>
      <c r="AZ121" s="660"/>
      <c r="BA121" s="660"/>
      <c r="BB121" s="660"/>
      <c r="BC121" s="660"/>
      <c r="BD121" s="660"/>
      <c r="BE121" s="660"/>
      <c r="BF121" s="660"/>
      <c r="BG121" s="660"/>
      <c r="BH121" s="661"/>
      <c r="BI121" s="668" t="str">
        <f>IF(作業２!H9="","",作業２!H9)</f>
        <v/>
      </c>
      <c r="BJ121" s="669"/>
      <c r="BK121" s="669"/>
      <c r="BL121" s="669"/>
      <c r="BM121" s="669"/>
      <c r="BN121" s="669"/>
      <c r="BO121" s="669"/>
      <c r="BP121" s="669"/>
      <c r="BQ121" s="669"/>
      <c r="BR121" s="669"/>
      <c r="BS121" s="669"/>
      <c r="BT121" s="669"/>
      <c r="BU121" s="669"/>
      <c r="BV121" s="669"/>
      <c r="BW121" s="669"/>
      <c r="BX121" s="669"/>
      <c r="BY121" s="669"/>
      <c r="BZ121" s="670"/>
      <c r="CA121" s="862"/>
      <c r="CB121" s="863"/>
      <c r="CC121" s="863"/>
      <c r="CD121" s="863"/>
      <c r="CE121" s="863"/>
      <c r="CF121" s="863"/>
      <c r="CG121" s="863"/>
      <c r="CH121" s="863"/>
      <c r="CI121" s="863"/>
      <c r="CJ121" s="863"/>
      <c r="CK121" s="863"/>
      <c r="CL121" s="863"/>
      <c r="CM121" s="863"/>
      <c r="CN121" s="863"/>
      <c r="CO121" s="863"/>
      <c r="CP121" s="863"/>
      <c r="CQ121" s="863"/>
      <c r="CR121" s="864"/>
    </row>
    <row r="122" spans="5:101" ht="39.950000000000003" customHeight="1" thickBot="1">
      <c r="E122" s="974"/>
      <c r="F122" s="975"/>
      <c r="G122" s="975"/>
      <c r="H122" s="975"/>
      <c r="I122" s="975"/>
      <c r="J122" s="975"/>
      <c r="K122" s="975"/>
      <c r="L122" s="975"/>
      <c r="M122" s="975"/>
      <c r="N122" s="975"/>
      <c r="O122" s="975"/>
      <c r="P122" s="975"/>
      <c r="Q122" s="975"/>
      <c r="R122" s="975"/>
      <c r="S122" s="975"/>
      <c r="T122" s="975"/>
      <c r="U122" s="975"/>
      <c r="V122" s="975"/>
      <c r="W122" s="975"/>
      <c r="X122" s="976"/>
      <c r="Y122" s="983" t="s">
        <v>104</v>
      </c>
      <c r="Z122" s="984"/>
      <c r="AA122" s="984"/>
      <c r="AB122" s="984"/>
      <c r="AC122" s="984"/>
      <c r="AD122" s="984"/>
      <c r="AE122" s="984"/>
      <c r="AF122" s="984"/>
      <c r="AG122" s="984"/>
      <c r="AH122" s="984"/>
      <c r="AI122" s="984"/>
      <c r="AJ122" s="984"/>
      <c r="AK122" s="984"/>
      <c r="AL122" s="984"/>
      <c r="AM122" s="984"/>
      <c r="AN122" s="984"/>
      <c r="AO122" s="984"/>
      <c r="AP122" s="985"/>
      <c r="AQ122" s="986"/>
      <c r="AR122" s="987"/>
      <c r="AS122" s="987"/>
      <c r="AT122" s="987"/>
      <c r="AU122" s="987"/>
      <c r="AV122" s="987"/>
      <c r="AW122" s="987"/>
      <c r="AX122" s="987"/>
      <c r="AY122" s="987"/>
      <c r="AZ122" s="987"/>
      <c r="BA122" s="987"/>
      <c r="BB122" s="987"/>
      <c r="BC122" s="987"/>
      <c r="BD122" s="987"/>
      <c r="BE122" s="987"/>
      <c r="BF122" s="987"/>
      <c r="BG122" s="987"/>
      <c r="BH122" s="988"/>
      <c r="BI122" s="977"/>
      <c r="BJ122" s="978"/>
      <c r="BK122" s="978"/>
      <c r="BL122" s="978"/>
      <c r="BM122" s="978"/>
      <c r="BN122" s="978"/>
      <c r="BO122" s="978"/>
      <c r="BP122" s="978"/>
      <c r="BQ122" s="978"/>
      <c r="BR122" s="978"/>
      <c r="BS122" s="978"/>
      <c r="BT122" s="978"/>
      <c r="BU122" s="978"/>
      <c r="BV122" s="978"/>
      <c r="BW122" s="978"/>
      <c r="BX122" s="978"/>
      <c r="BY122" s="978"/>
      <c r="BZ122" s="979"/>
      <c r="CA122" s="980"/>
      <c r="CB122" s="981"/>
      <c r="CC122" s="981"/>
      <c r="CD122" s="981"/>
      <c r="CE122" s="981"/>
      <c r="CF122" s="981"/>
      <c r="CG122" s="981"/>
      <c r="CH122" s="981"/>
      <c r="CI122" s="981"/>
      <c r="CJ122" s="981"/>
      <c r="CK122" s="981"/>
      <c r="CL122" s="981"/>
      <c r="CM122" s="981"/>
      <c r="CN122" s="981"/>
      <c r="CO122" s="981"/>
      <c r="CP122" s="981"/>
      <c r="CQ122" s="981"/>
      <c r="CR122" s="982"/>
    </row>
    <row r="123" spans="5:101" ht="30.95" customHeight="1">
      <c r="E123" s="677" t="s">
        <v>107</v>
      </c>
      <c r="F123" s="678"/>
      <c r="G123" s="678"/>
      <c r="H123" s="678"/>
      <c r="I123" s="678"/>
      <c r="J123" s="678"/>
      <c r="K123" s="678"/>
      <c r="L123" s="678"/>
      <c r="M123" s="678"/>
      <c r="N123" s="678"/>
      <c r="O123" s="678"/>
      <c r="P123" s="678"/>
      <c r="Q123" s="678"/>
      <c r="R123" s="678"/>
      <c r="S123" s="678"/>
      <c r="T123" s="678"/>
      <c r="U123" s="678"/>
      <c r="V123" s="678"/>
      <c r="W123" s="678"/>
      <c r="X123" s="679"/>
      <c r="Y123" s="800" t="str">
        <f>IF(CT123=TRUE,"",SUM(Y124:Y129))</f>
        <v/>
      </c>
      <c r="Z123" s="800"/>
      <c r="AA123" s="800"/>
      <c r="AB123" s="800"/>
      <c r="AC123" s="800"/>
      <c r="AD123" s="800"/>
      <c r="AE123" s="800"/>
      <c r="AF123" s="800"/>
      <c r="AG123" s="800"/>
      <c r="AH123" s="800"/>
      <c r="AI123" s="800"/>
      <c r="AJ123" s="800"/>
      <c r="AK123" s="800"/>
      <c r="AL123" s="800"/>
      <c r="AM123" s="800"/>
      <c r="AN123" s="800"/>
      <c r="AO123" s="800"/>
      <c r="AP123" s="800"/>
      <c r="AQ123" s="799" t="str">
        <f>IF(CU123=TRUE,"",SUM(AQ124:AQ129))</f>
        <v/>
      </c>
      <c r="AR123" s="799"/>
      <c r="AS123" s="799"/>
      <c r="AT123" s="799"/>
      <c r="AU123" s="799"/>
      <c r="AV123" s="799"/>
      <c r="AW123" s="799"/>
      <c r="AX123" s="799"/>
      <c r="AY123" s="799"/>
      <c r="AZ123" s="799"/>
      <c r="BA123" s="799"/>
      <c r="BB123" s="799"/>
      <c r="BC123" s="799"/>
      <c r="BD123" s="799"/>
      <c r="BE123" s="799"/>
      <c r="BF123" s="799"/>
      <c r="BG123" s="799"/>
      <c r="BH123" s="799"/>
      <c r="BI123" s="800" t="str">
        <f>IF(CV123=TRUE,"",SUM(BI124:BI129))</f>
        <v/>
      </c>
      <c r="BJ123" s="800"/>
      <c r="BK123" s="800"/>
      <c r="BL123" s="800"/>
      <c r="BM123" s="800"/>
      <c r="BN123" s="800"/>
      <c r="BO123" s="800"/>
      <c r="BP123" s="800"/>
      <c r="BQ123" s="800"/>
      <c r="BR123" s="800"/>
      <c r="BS123" s="800"/>
      <c r="BT123" s="800"/>
      <c r="BU123" s="800"/>
      <c r="BV123" s="800"/>
      <c r="BW123" s="800"/>
      <c r="BX123" s="800"/>
      <c r="BY123" s="800"/>
      <c r="BZ123" s="800"/>
      <c r="CA123" s="819" t="str">
        <f>IF(CW123=TRUE,"",SUM(CA124:CA129))</f>
        <v/>
      </c>
      <c r="CB123" s="819"/>
      <c r="CC123" s="819"/>
      <c r="CD123" s="819"/>
      <c r="CE123" s="819"/>
      <c r="CF123" s="819"/>
      <c r="CG123" s="819"/>
      <c r="CH123" s="819"/>
      <c r="CI123" s="819"/>
      <c r="CJ123" s="819"/>
      <c r="CK123" s="819"/>
      <c r="CL123" s="819"/>
      <c r="CM123" s="819"/>
      <c r="CN123" s="819"/>
      <c r="CO123" s="819"/>
      <c r="CP123" s="819"/>
      <c r="CQ123" s="819"/>
      <c r="CR123" s="820"/>
      <c r="CS123">
        <f>IF(BI123="",0,BI123)</f>
        <v>0</v>
      </c>
      <c r="CT123" t="b">
        <f>AND(Y124="",Y125="",Y126="",Y127="",Y128="",Y129="")</f>
        <v>1</v>
      </c>
      <c r="CU123" t="b">
        <f>AND(AQ124="",AQ125="",AQ126="",AQ127="",AQ128="",AQ129="")</f>
        <v>1</v>
      </c>
      <c r="CV123" t="b">
        <f>AND(BI124="",BI125="",BI126="",BI127="",BI128="",BI129="")</f>
        <v>1</v>
      </c>
      <c r="CW123" t="b">
        <f>AND(CA124="",CA125="",CA126="",CA127="",CA128="",CA129="")</f>
        <v>1</v>
      </c>
    </row>
    <row r="124" spans="5:101" ht="30.95" customHeight="1">
      <c r="E124" s="756" t="s">
        <v>133</v>
      </c>
      <c r="F124" s="757"/>
      <c r="G124" s="758"/>
      <c r="H124" s="765" t="s">
        <v>108</v>
      </c>
      <c r="I124" s="766"/>
      <c r="J124" s="766"/>
      <c r="K124" s="966" t="s">
        <v>109</v>
      </c>
      <c r="L124" s="966"/>
      <c r="M124" s="966"/>
      <c r="N124" s="966"/>
      <c r="O124" s="966"/>
      <c r="P124" s="966"/>
      <c r="Q124" s="966"/>
      <c r="R124" s="966"/>
      <c r="S124" s="966"/>
      <c r="T124" s="966"/>
      <c r="U124" s="966"/>
      <c r="V124" s="966"/>
      <c r="W124" s="966"/>
      <c r="X124" s="967"/>
      <c r="Y124" s="1458" t="str">
        <f t="shared" ref="Y124:Y129" si="0">BI124</f>
        <v/>
      </c>
      <c r="Z124" s="1458"/>
      <c r="AA124" s="1458"/>
      <c r="AB124" s="1458"/>
      <c r="AC124" s="1458"/>
      <c r="AD124" s="1458"/>
      <c r="AE124" s="1458"/>
      <c r="AF124" s="1458"/>
      <c r="AG124" s="1458"/>
      <c r="AH124" s="1458"/>
      <c r="AI124" s="1458"/>
      <c r="AJ124" s="1458"/>
      <c r="AK124" s="1458"/>
      <c r="AL124" s="1458"/>
      <c r="AM124" s="1458"/>
      <c r="AN124" s="1458"/>
      <c r="AO124" s="1458"/>
      <c r="AP124" s="1458"/>
      <c r="AQ124" s="1461"/>
      <c r="AR124" s="1461"/>
      <c r="AS124" s="1461"/>
      <c r="AT124" s="1461"/>
      <c r="AU124" s="1461"/>
      <c r="AV124" s="1461"/>
      <c r="AW124" s="1461"/>
      <c r="AX124" s="1461"/>
      <c r="AY124" s="1461"/>
      <c r="AZ124" s="1461"/>
      <c r="BA124" s="1461"/>
      <c r="BB124" s="1461"/>
      <c r="BC124" s="1461"/>
      <c r="BD124" s="1461"/>
      <c r="BE124" s="1461"/>
      <c r="BF124" s="1461"/>
      <c r="BG124" s="1461"/>
      <c r="BH124" s="1461"/>
      <c r="BI124" s="1458" t="str">
        <f>IF(作業３!I20=0,"",作業３!I20)</f>
        <v/>
      </c>
      <c r="BJ124" s="1458"/>
      <c r="BK124" s="1458"/>
      <c r="BL124" s="1458"/>
      <c r="BM124" s="1458"/>
      <c r="BN124" s="1458"/>
      <c r="BO124" s="1458"/>
      <c r="BP124" s="1458"/>
      <c r="BQ124" s="1458"/>
      <c r="BR124" s="1458"/>
      <c r="BS124" s="1458"/>
      <c r="BT124" s="1458"/>
      <c r="BU124" s="1458"/>
      <c r="BV124" s="1458"/>
      <c r="BW124" s="1458"/>
      <c r="BX124" s="1458"/>
      <c r="BY124" s="1458"/>
      <c r="BZ124" s="1458"/>
      <c r="CA124" s="901"/>
      <c r="CB124" s="901"/>
      <c r="CC124" s="901"/>
      <c r="CD124" s="901"/>
      <c r="CE124" s="901"/>
      <c r="CF124" s="901"/>
      <c r="CG124" s="901"/>
      <c r="CH124" s="901"/>
      <c r="CI124" s="901"/>
      <c r="CJ124" s="901"/>
      <c r="CK124" s="901"/>
      <c r="CL124" s="901"/>
      <c r="CM124" s="901"/>
      <c r="CN124" s="901"/>
      <c r="CO124" s="901"/>
      <c r="CP124" s="901"/>
      <c r="CQ124" s="901"/>
      <c r="CR124" s="903"/>
    </row>
    <row r="125" spans="5:101" ht="30.95" customHeight="1">
      <c r="E125" s="762"/>
      <c r="F125" s="763"/>
      <c r="G125" s="764"/>
      <c r="H125" s="767" t="s">
        <v>33</v>
      </c>
      <c r="I125" s="768"/>
      <c r="J125" s="768"/>
      <c r="K125" s="972" t="s">
        <v>110</v>
      </c>
      <c r="L125" s="972"/>
      <c r="M125" s="972"/>
      <c r="N125" s="972"/>
      <c r="O125" s="972"/>
      <c r="P125" s="972"/>
      <c r="Q125" s="972"/>
      <c r="R125" s="972"/>
      <c r="S125" s="972"/>
      <c r="T125" s="972"/>
      <c r="U125" s="972"/>
      <c r="V125" s="972"/>
      <c r="W125" s="972"/>
      <c r="X125" s="973"/>
      <c r="Y125" s="1459" t="str">
        <f t="shared" si="0"/>
        <v/>
      </c>
      <c r="Z125" s="1459"/>
      <c r="AA125" s="1459"/>
      <c r="AB125" s="1459"/>
      <c r="AC125" s="1459"/>
      <c r="AD125" s="1459"/>
      <c r="AE125" s="1459"/>
      <c r="AF125" s="1459"/>
      <c r="AG125" s="1459"/>
      <c r="AH125" s="1459"/>
      <c r="AI125" s="1459"/>
      <c r="AJ125" s="1459"/>
      <c r="AK125" s="1459"/>
      <c r="AL125" s="1459"/>
      <c r="AM125" s="1459"/>
      <c r="AN125" s="1459"/>
      <c r="AO125" s="1459"/>
      <c r="AP125" s="1459"/>
      <c r="AQ125" s="1460"/>
      <c r="AR125" s="1460"/>
      <c r="AS125" s="1460"/>
      <c r="AT125" s="1460"/>
      <c r="AU125" s="1460"/>
      <c r="AV125" s="1460"/>
      <c r="AW125" s="1460"/>
      <c r="AX125" s="1460"/>
      <c r="AY125" s="1460"/>
      <c r="AZ125" s="1460"/>
      <c r="BA125" s="1460"/>
      <c r="BB125" s="1460"/>
      <c r="BC125" s="1460"/>
      <c r="BD125" s="1460"/>
      <c r="BE125" s="1460"/>
      <c r="BF125" s="1460"/>
      <c r="BG125" s="1460"/>
      <c r="BH125" s="1460"/>
      <c r="BI125" s="1459" t="str">
        <f>IF(作業３!I21=0,"",作業３!I21)</f>
        <v/>
      </c>
      <c r="BJ125" s="1459"/>
      <c r="BK125" s="1459"/>
      <c r="BL125" s="1459"/>
      <c r="BM125" s="1459"/>
      <c r="BN125" s="1459"/>
      <c r="BO125" s="1459"/>
      <c r="BP125" s="1459"/>
      <c r="BQ125" s="1459"/>
      <c r="BR125" s="1459"/>
      <c r="BS125" s="1459"/>
      <c r="BT125" s="1459"/>
      <c r="BU125" s="1459"/>
      <c r="BV125" s="1459"/>
      <c r="BW125" s="1459"/>
      <c r="BX125" s="1459"/>
      <c r="BY125" s="1459"/>
      <c r="BZ125" s="1459"/>
      <c r="CA125" s="852"/>
      <c r="CB125" s="852"/>
      <c r="CC125" s="852"/>
      <c r="CD125" s="852"/>
      <c r="CE125" s="852"/>
      <c r="CF125" s="852"/>
      <c r="CG125" s="852"/>
      <c r="CH125" s="852"/>
      <c r="CI125" s="852"/>
      <c r="CJ125" s="852"/>
      <c r="CK125" s="852"/>
      <c r="CL125" s="852"/>
      <c r="CM125" s="852"/>
      <c r="CN125" s="852"/>
      <c r="CO125" s="852"/>
      <c r="CP125" s="852"/>
      <c r="CQ125" s="852"/>
      <c r="CR125" s="854"/>
    </row>
    <row r="126" spans="5:101" ht="30.95" customHeight="1">
      <c r="E126" s="762"/>
      <c r="F126" s="763"/>
      <c r="G126" s="764"/>
      <c r="H126" s="767" t="s">
        <v>34</v>
      </c>
      <c r="I126" s="768"/>
      <c r="J126" s="768"/>
      <c r="K126" s="972" t="s">
        <v>111</v>
      </c>
      <c r="L126" s="972"/>
      <c r="M126" s="972"/>
      <c r="N126" s="972"/>
      <c r="O126" s="972"/>
      <c r="P126" s="972"/>
      <c r="Q126" s="972"/>
      <c r="R126" s="972"/>
      <c r="S126" s="972"/>
      <c r="T126" s="972"/>
      <c r="U126" s="972"/>
      <c r="V126" s="972"/>
      <c r="W126" s="972"/>
      <c r="X126" s="973"/>
      <c r="Y126" s="1459" t="str">
        <f t="shared" si="0"/>
        <v/>
      </c>
      <c r="Z126" s="1459"/>
      <c r="AA126" s="1459"/>
      <c r="AB126" s="1459"/>
      <c r="AC126" s="1459"/>
      <c r="AD126" s="1459"/>
      <c r="AE126" s="1459"/>
      <c r="AF126" s="1459"/>
      <c r="AG126" s="1459"/>
      <c r="AH126" s="1459"/>
      <c r="AI126" s="1459"/>
      <c r="AJ126" s="1459"/>
      <c r="AK126" s="1459"/>
      <c r="AL126" s="1459"/>
      <c r="AM126" s="1459"/>
      <c r="AN126" s="1459"/>
      <c r="AO126" s="1459"/>
      <c r="AP126" s="1459"/>
      <c r="AQ126" s="1460"/>
      <c r="AR126" s="1460"/>
      <c r="AS126" s="1460"/>
      <c r="AT126" s="1460"/>
      <c r="AU126" s="1460"/>
      <c r="AV126" s="1460"/>
      <c r="AW126" s="1460"/>
      <c r="AX126" s="1460"/>
      <c r="AY126" s="1460"/>
      <c r="AZ126" s="1460"/>
      <c r="BA126" s="1460"/>
      <c r="BB126" s="1460"/>
      <c r="BC126" s="1460"/>
      <c r="BD126" s="1460"/>
      <c r="BE126" s="1460"/>
      <c r="BF126" s="1460"/>
      <c r="BG126" s="1460"/>
      <c r="BH126" s="1460"/>
      <c r="BI126" s="1459" t="str">
        <f>IF(作業３!I22=0,"",作業３!I22)</f>
        <v/>
      </c>
      <c r="BJ126" s="1459"/>
      <c r="BK126" s="1459"/>
      <c r="BL126" s="1459"/>
      <c r="BM126" s="1459"/>
      <c r="BN126" s="1459"/>
      <c r="BO126" s="1459"/>
      <c r="BP126" s="1459"/>
      <c r="BQ126" s="1459"/>
      <c r="BR126" s="1459"/>
      <c r="BS126" s="1459"/>
      <c r="BT126" s="1459"/>
      <c r="BU126" s="1459"/>
      <c r="BV126" s="1459"/>
      <c r="BW126" s="1459"/>
      <c r="BX126" s="1459"/>
      <c r="BY126" s="1459"/>
      <c r="BZ126" s="1459"/>
      <c r="CA126" s="852"/>
      <c r="CB126" s="852"/>
      <c r="CC126" s="852"/>
      <c r="CD126" s="852"/>
      <c r="CE126" s="852"/>
      <c r="CF126" s="852"/>
      <c r="CG126" s="852"/>
      <c r="CH126" s="852"/>
      <c r="CI126" s="852"/>
      <c r="CJ126" s="852"/>
      <c r="CK126" s="852"/>
      <c r="CL126" s="852"/>
      <c r="CM126" s="852"/>
      <c r="CN126" s="852"/>
      <c r="CO126" s="852"/>
      <c r="CP126" s="852"/>
      <c r="CQ126" s="852"/>
      <c r="CR126" s="854"/>
    </row>
    <row r="127" spans="5:101" ht="30.95" customHeight="1">
      <c r="E127" s="762"/>
      <c r="F127" s="763"/>
      <c r="G127" s="764"/>
      <c r="H127" s="767" t="s">
        <v>48</v>
      </c>
      <c r="I127" s="768"/>
      <c r="J127" s="768"/>
      <c r="K127" s="972" t="s">
        <v>112</v>
      </c>
      <c r="L127" s="972"/>
      <c r="M127" s="972"/>
      <c r="N127" s="972"/>
      <c r="O127" s="972"/>
      <c r="P127" s="972"/>
      <c r="Q127" s="972"/>
      <c r="R127" s="972"/>
      <c r="S127" s="972"/>
      <c r="T127" s="972"/>
      <c r="U127" s="972"/>
      <c r="V127" s="972"/>
      <c r="W127" s="972"/>
      <c r="X127" s="973"/>
      <c r="Y127" s="1459" t="str">
        <f t="shared" si="0"/>
        <v/>
      </c>
      <c r="Z127" s="1459"/>
      <c r="AA127" s="1459"/>
      <c r="AB127" s="1459"/>
      <c r="AC127" s="1459"/>
      <c r="AD127" s="1459"/>
      <c r="AE127" s="1459"/>
      <c r="AF127" s="1459"/>
      <c r="AG127" s="1459"/>
      <c r="AH127" s="1459"/>
      <c r="AI127" s="1459"/>
      <c r="AJ127" s="1459"/>
      <c r="AK127" s="1459"/>
      <c r="AL127" s="1459"/>
      <c r="AM127" s="1459"/>
      <c r="AN127" s="1459"/>
      <c r="AO127" s="1459"/>
      <c r="AP127" s="1459"/>
      <c r="AQ127" s="1460"/>
      <c r="AR127" s="1460"/>
      <c r="AS127" s="1460"/>
      <c r="AT127" s="1460"/>
      <c r="AU127" s="1460"/>
      <c r="AV127" s="1460"/>
      <c r="AW127" s="1460"/>
      <c r="AX127" s="1460"/>
      <c r="AY127" s="1460"/>
      <c r="AZ127" s="1460"/>
      <c r="BA127" s="1460"/>
      <c r="BB127" s="1460"/>
      <c r="BC127" s="1460"/>
      <c r="BD127" s="1460"/>
      <c r="BE127" s="1460"/>
      <c r="BF127" s="1460"/>
      <c r="BG127" s="1460"/>
      <c r="BH127" s="1460"/>
      <c r="BI127" s="1459" t="str">
        <f>IF(作業２!H53=1,IF(作業３!I23=0,"",作業３!I23),"")</f>
        <v/>
      </c>
      <c r="BJ127" s="1459"/>
      <c r="BK127" s="1459"/>
      <c r="BL127" s="1459"/>
      <c r="BM127" s="1459"/>
      <c r="BN127" s="1459"/>
      <c r="BO127" s="1459"/>
      <c r="BP127" s="1459"/>
      <c r="BQ127" s="1459"/>
      <c r="BR127" s="1459"/>
      <c r="BS127" s="1459"/>
      <c r="BT127" s="1459"/>
      <c r="BU127" s="1459"/>
      <c r="BV127" s="1459"/>
      <c r="BW127" s="1459"/>
      <c r="BX127" s="1459"/>
      <c r="BY127" s="1459"/>
      <c r="BZ127" s="1459"/>
      <c r="CA127" s="852"/>
      <c r="CB127" s="852"/>
      <c r="CC127" s="852"/>
      <c r="CD127" s="852"/>
      <c r="CE127" s="852"/>
      <c r="CF127" s="852"/>
      <c r="CG127" s="852"/>
      <c r="CH127" s="852"/>
      <c r="CI127" s="852"/>
      <c r="CJ127" s="852"/>
      <c r="CK127" s="852"/>
      <c r="CL127" s="852"/>
      <c r="CM127" s="852"/>
      <c r="CN127" s="852"/>
      <c r="CO127" s="852"/>
      <c r="CP127" s="852"/>
      <c r="CQ127" s="852"/>
      <c r="CR127" s="854"/>
    </row>
    <row r="128" spans="5:101" ht="30.95" customHeight="1">
      <c r="E128" s="762"/>
      <c r="F128" s="763"/>
      <c r="G128" s="764"/>
      <c r="H128" s="767" t="s">
        <v>58</v>
      </c>
      <c r="I128" s="768"/>
      <c r="J128" s="768"/>
      <c r="K128" s="972" t="s">
        <v>113</v>
      </c>
      <c r="L128" s="972"/>
      <c r="M128" s="972"/>
      <c r="N128" s="972"/>
      <c r="O128" s="972"/>
      <c r="P128" s="972"/>
      <c r="Q128" s="972"/>
      <c r="R128" s="972"/>
      <c r="S128" s="972"/>
      <c r="T128" s="972"/>
      <c r="U128" s="972"/>
      <c r="V128" s="972"/>
      <c r="W128" s="972"/>
      <c r="X128" s="973"/>
      <c r="Y128" s="1459" t="str">
        <f t="shared" si="0"/>
        <v/>
      </c>
      <c r="Z128" s="1459"/>
      <c r="AA128" s="1459"/>
      <c r="AB128" s="1459"/>
      <c r="AC128" s="1459"/>
      <c r="AD128" s="1459"/>
      <c r="AE128" s="1459"/>
      <c r="AF128" s="1459"/>
      <c r="AG128" s="1459"/>
      <c r="AH128" s="1459"/>
      <c r="AI128" s="1459"/>
      <c r="AJ128" s="1459"/>
      <c r="AK128" s="1459"/>
      <c r="AL128" s="1459"/>
      <c r="AM128" s="1459"/>
      <c r="AN128" s="1459"/>
      <c r="AO128" s="1459"/>
      <c r="AP128" s="1459"/>
      <c r="AQ128" s="1460"/>
      <c r="AR128" s="1460"/>
      <c r="AS128" s="1460"/>
      <c r="AT128" s="1460"/>
      <c r="AU128" s="1460"/>
      <c r="AV128" s="1460"/>
      <c r="AW128" s="1460"/>
      <c r="AX128" s="1460"/>
      <c r="AY128" s="1460"/>
      <c r="AZ128" s="1460"/>
      <c r="BA128" s="1460"/>
      <c r="BB128" s="1460"/>
      <c r="BC128" s="1460"/>
      <c r="BD128" s="1460"/>
      <c r="BE128" s="1460"/>
      <c r="BF128" s="1460"/>
      <c r="BG128" s="1460"/>
      <c r="BH128" s="1460"/>
      <c r="BI128" s="1459" t="str">
        <f>IF(作業２!H53=1,IF(作業３!I24=0,"",作業３!I24),"")</f>
        <v/>
      </c>
      <c r="BJ128" s="1459"/>
      <c r="BK128" s="1459"/>
      <c r="BL128" s="1459"/>
      <c r="BM128" s="1459"/>
      <c r="BN128" s="1459"/>
      <c r="BO128" s="1459"/>
      <c r="BP128" s="1459"/>
      <c r="BQ128" s="1459"/>
      <c r="BR128" s="1459"/>
      <c r="BS128" s="1459"/>
      <c r="BT128" s="1459"/>
      <c r="BU128" s="1459"/>
      <c r="BV128" s="1459"/>
      <c r="BW128" s="1459"/>
      <c r="BX128" s="1459"/>
      <c r="BY128" s="1459"/>
      <c r="BZ128" s="1459"/>
      <c r="CA128" s="852"/>
      <c r="CB128" s="852"/>
      <c r="CC128" s="852"/>
      <c r="CD128" s="852"/>
      <c r="CE128" s="852"/>
      <c r="CF128" s="852"/>
      <c r="CG128" s="852"/>
      <c r="CH128" s="852"/>
      <c r="CI128" s="852"/>
      <c r="CJ128" s="852"/>
      <c r="CK128" s="852"/>
      <c r="CL128" s="852"/>
      <c r="CM128" s="852"/>
      <c r="CN128" s="852"/>
      <c r="CO128" s="852"/>
      <c r="CP128" s="852"/>
      <c r="CQ128" s="852"/>
      <c r="CR128" s="854"/>
    </row>
    <row r="129" spans="5:101" ht="30.95" customHeight="1" thickBot="1">
      <c r="E129" s="759"/>
      <c r="F129" s="760"/>
      <c r="G129" s="761"/>
      <c r="H129" s="769" t="s">
        <v>59</v>
      </c>
      <c r="I129" s="770"/>
      <c r="J129" s="770"/>
      <c r="K129" s="970" t="s">
        <v>114</v>
      </c>
      <c r="L129" s="970"/>
      <c r="M129" s="970"/>
      <c r="N129" s="970"/>
      <c r="O129" s="970"/>
      <c r="P129" s="970"/>
      <c r="Q129" s="970"/>
      <c r="R129" s="970"/>
      <c r="S129" s="970"/>
      <c r="T129" s="970"/>
      <c r="U129" s="970"/>
      <c r="V129" s="970"/>
      <c r="W129" s="970"/>
      <c r="X129" s="971"/>
      <c r="Y129" s="1456" t="str">
        <f t="shared" si="0"/>
        <v/>
      </c>
      <c r="Z129" s="1456"/>
      <c r="AA129" s="1456"/>
      <c r="AB129" s="1456"/>
      <c r="AC129" s="1456"/>
      <c r="AD129" s="1456"/>
      <c r="AE129" s="1456"/>
      <c r="AF129" s="1456"/>
      <c r="AG129" s="1456"/>
      <c r="AH129" s="1456"/>
      <c r="AI129" s="1456"/>
      <c r="AJ129" s="1456"/>
      <c r="AK129" s="1456"/>
      <c r="AL129" s="1456"/>
      <c r="AM129" s="1456"/>
      <c r="AN129" s="1456"/>
      <c r="AO129" s="1456"/>
      <c r="AP129" s="1456"/>
      <c r="AQ129" s="1457"/>
      <c r="AR129" s="1457"/>
      <c r="AS129" s="1457"/>
      <c r="AT129" s="1457"/>
      <c r="AU129" s="1457"/>
      <c r="AV129" s="1457"/>
      <c r="AW129" s="1457"/>
      <c r="AX129" s="1457"/>
      <c r="AY129" s="1457"/>
      <c r="AZ129" s="1457"/>
      <c r="BA129" s="1457"/>
      <c r="BB129" s="1457"/>
      <c r="BC129" s="1457"/>
      <c r="BD129" s="1457"/>
      <c r="BE129" s="1457"/>
      <c r="BF129" s="1457"/>
      <c r="BG129" s="1457"/>
      <c r="BH129" s="1457"/>
      <c r="BI129" s="1456" t="str">
        <f>IF(作業３!I25=0,"",作業３!I25)</f>
        <v/>
      </c>
      <c r="BJ129" s="1456"/>
      <c r="BK129" s="1456"/>
      <c r="BL129" s="1456"/>
      <c r="BM129" s="1456"/>
      <c r="BN129" s="1456"/>
      <c r="BO129" s="1456"/>
      <c r="BP129" s="1456"/>
      <c r="BQ129" s="1456"/>
      <c r="BR129" s="1456"/>
      <c r="BS129" s="1456"/>
      <c r="BT129" s="1456"/>
      <c r="BU129" s="1456"/>
      <c r="BV129" s="1456"/>
      <c r="BW129" s="1456"/>
      <c r="BX129" s="1456"/>
      <c r="BY129" s="1456"/>
      <c r="BZ129" s="1456"/>
      <c r="CA129" s="859"/>
      <c r="CB129" s="859"/>
      <c r="CC129" s="859"/>
      <c r="CD129" s="859"/>
      <c r="CE129" s="859"/>
      <c r="CF129" s="859"/>
      <c r="CG129" s="859"/>
      <c r="CH129" s="859"/>
      <c r="CI129" s="859"/>
      <c r="CJ129" s="859"/>
      <c r="CK129" s="859"/>
      <c r="CL129" s="859"/>
      <c r="CM129" s="859"/>
      <c r="CN129" s="859"/>
      <c r="CO129" s="859"/>
      <c r="CP129" s="859"/>
      <c r="CQ129" s="859"/>
      <c r="CR129" s="861"/>
    </row>
    <row r="130" spans="5:101" ht="30.95" customHeight="1">
      <c r="E130" s="677" t="s">
        <v>115</v>
      </c>
      <c r="F130" s="678"/>
      <c r="G130" s="678"/>
      <c r="H130" s="678"/>
      <c r="I130" s="678"/>
      <c r="J130" s="678"/>
      <c r="K130" s="678"/>
      <c r="L130" s="678"/>
      <c r="M130" s="678"/>
      <c r="N130" s="678"/>
      <c r="O130" s="678"/>
      <c r="P130" s="678"/>
      <c r="Q130" s="678"/>
      <c r="R130" s="678"/>
      <c r="S130" s="678"/>
      <c r="T130" s="678"/>
      <c r="U130" s="678"/>
      <c r="V130" s="678"/>
      <c r="W130" s="678"/>
      <c r="X130" s="679"/>
      <c r="Y130" s="800" t="str">
        <f>IF(CT130=TRUE,"",SUM(Y131:Y132))</f>
        <v/>
      </c>
      <c r="Z130" s="800"/>
      <c r="AA130" s="800"/>
      <c r="AB130" s="800"/>
      <c r="AC130" s="800"/>
      <c r="AD130" s="800"/>
      <c r="AE130" s="800"/>
      <c r="AF130" s="800"/>
      <c r="AG130" s="800"/>
      <c r="AH130" s="800"/>
      <c r="AI130" s="800"/>
      <c r="AJ130" s="800"/>
      <c r="AK130" s="800"/>
      <c r="AL130" s="800"/>
      <c r="AM130" s="800"/>
      <c r="AN130" s="800"/>
      <c r="AO130" s="800"/>
      <c r="AP130" s="800"/>
      <c r="AQ130" s="799" t="str">
        <f>IF(CU130=TRUE,"",SUM(AQ131:AQ132))</f>
        <v/>
      </c>
      <c r="AR130" s="799"/>
      <c r="AS130" s="799"/>
      <c r="AT130" s="799"/>
      <c r="AU130" s="799"/>
      <c r="AV130" s="799"/>
      <c r="AW130" s="799"/>
      <c r="AX130" s="799"/>
      <c r="AY130" s="799"/>
      <c r="AZ130" s="799"/>
      <c r="BA130" s="799"/>
      <c r="BB130" s="799"/>
      <c r="BC130" s="799"/>
      <c r="BD130" s="799"/>
      <c r="BE130" s="799"/>
      <c r="BF130" s="799"/>
      <c r="BG130" s="799"/>
      <c r="BH130" s="799"/>
      <c r="BI130" s="800" t="str">
        <f>IF(CV130=TRUE,"",SUM(BI131:BI132))</f>
        <v/>
      </c>
      <c r="BJ130" s="800"/>
      <c r="BK130" s="800"/>
      <c r="BL130" s="800"/>
      <c r="BM130" s="800"/>
      <c r="BN130" s="800"/>
      <c r="BO130" s="800"/>
      <c r="BP130" s="800"/>
      <c r="BQ130" s="800"/>
      <c r="BR130" s="800"/>
      <c r="BS130" s="800"/>
      <c r="BT130" s="800"/>
      <c r="BU130" s="800"/>
      <c r="BV130" s="800"/>
      <c r="BW130" s="800"/>
      <c r="BX130" s="800"/>
      <c r="BY130" s="800"/>
      <c r="BZ130" s="800"/>
      <c r="CA130" s="819" t="str">
        <f>IF(CW130=TRUE,"",SUM(CA131:CA132))</f>
        <v/>
      </c>
      <c r="CB130" s="819"/>
      <c r="CC130" s="819"/>
      <c r="CD130" s="819"/>
      <c r="CE130" s="819"/>
      <c r="CF130" s="819"/>
      <c r="CG130" s="819"/>
      <c r="CH130" s="819"/>
      <c r="CI130" s="819"/>
      <c r="CJ130" s="819"/>
      <c r="CK130" s="819"/>
      <c r="CL130" s="819"/>
      <c r="CM130" s="819"/>
      <c r="CN130" s="819"/>
      <c r="CO130" s="819"/>
      <c r="CP130" s="819"/>
      <c r="CQ130" s="819"/>
      <c r="CR130" s="820"/>
      <c r="CS130">
        <f>IF(BI130="",0,BI130)</f>
        <v>0</v>
      </c>
      <c r="CT130" t="b">
        <f>AND(Y131="",Y132="")</f>
        <v>1</v>
      </c>
      <c r="CU130" t="b">
        <f>AND(AQ131="",AQ132="")</f>
        <v>1</v>
      </c>
      <c r="CV130" t="b">
        <f>AND(BI131="",BI132="")</f>
        <v>1</v>
      </c>
      <c r="CW130" t="b">
        <f>AND(CA131="",CA132="")</f>
        <v>1</v>
      </c>
    </row>
    <row r="131" spans="5:101" ht="30.95" customHeight="1">
      <c r="E131" s="756" t="s">
        <v>133</v>
      </c>
      <c r="F131" s="757"/>
      <c r="G131" s="758"/>
      <c r="H131" s="765" t="s">
        <v>108</v>
      </c>
      <c r="I131" s="766"/>
      <c r="J131" s="766"/>
      <c r="K131" s="966" t="s">
        <v>116</v>
      </c>
      <c r="L131" s="966"/>
      <c r="M131" s="966"/>
      <c r="N131" s="966"/>
      <c r="O131" s="966"/>
      <c r="P131" s="966"/>
      <c r="Q131" s="966"/>
      <c r="R131" s="966"/>
      <c r="S131" s="966"/>
      <c r="T131" s="966"/>
      <c r="U131" s="966"/>
      <c r="V131" s="966"/>
      <c r="W131" s="966"/>
      <c r="X131" s="967"/>
      <c r="Y131" s="1458" t="str">
        <f>BI131</f>
        <v/>
      </c>
      <c r="Z131" s="1458"/>
      <c r="AA131" s="1458"/>
      <c r="AB131" s="1458"/>
      <c r="AC131" s="1458"/>
      <c r="AD131" s="1458"/>
      <c r="AE131" s="1458"/>
      <c r="AF131" s="1458"/>
      <c r="AG131" s="1458"/>
      <c r="AH131" s="1458"/>
      <c r="AI131" s="1458"/>
      <c r="AJ131" s="1458"/>
      <c r="AK131" s="1458"/>
      <c r="AL131" s="1458"/>
      <c r="AM131" s="1458"/>
      <c r="AN131" s="1458"/>
      <c r="AO131" s="1458"/>
      <c r="AP131" s="1458"/>
      <c r="AQ131" s="1461"/>
      <c r="AR131" s="1461"/>
      <c r="AS131" s="1461"/>
      <c r="AT131" s="1461"/>
      <c r="AU131" s="1461"/>
      <c r="AV131" s="1461"/>
      <c r="AW131" s="1461"/>
      <c r="AX131" s="1461"/>
      <c r="AY131" s="1461"/>
      <c r="AZ131" s="1461"/>
      <c r="BA131" s="1461"/>
      <c r="BB131" s="1461"/>
      <c r="BC131" s="1461"/>
      <c r="BD131" s="1461"/>
      <c r="BE131" s="1461"/>
      <c r="BF131" s="1461"/>
      <c r="BG131" s="1461"/>
      <c r="BH131" s="1461"/>
      <c r="BI131" s="1458" t="str">
        <f>IF(作業３!I27=0,"",作業３!I27)</f>
        <v/>
      </c>
      <c r="BJ131" s="1458"/>
      <c r="BK131" s="1458"/>
      <c r="BL131" s="1458"/>
      <c r="BM131" s="1458"/>
      <c r="BN131" s="1458"/>
      <c r="BO131" s="1458"/>
      <c r="BP131" s="1458"/>
      <c r="BQ131" s="1458"/>
      <c r="BR131" s="1458"/>
      <c r="BS131" s="1458"/>
      <c r="BT131" s="1458"/>
      <c r="BU131" s="1458"/>
      <c r="BV131" s="1458"/>
      <c r="BW131" s="1458"/>
      <c r="BX131" s="1458"/>
      <c r="BY131" s="1458"/>
      <c r="BZ131" s="1458"/>
      <c r="CA131" s="901"/>
      <c r="CB131" s="901"/>
      <c r="CC131" s="901"/>
      <c r="CD131" s="901"/>
      <c r="CE131" s="901"/>
      <c r="CF131" s="901"/>
      <c r="CG131" s="901"/>
      <c r="CH131" s="901"/>
      <c r="CI131" s="901"/>
      <c r="CJ131" s="901"/>
      <c r="CK131" s="901"/>
      <c r="CL131" s="901"/>
      <c r="CM131" s="901"/>
      <c r="CN131" s="901"/>
      <c r="CO131" s="901"/>
      <c r="CP131" s="901"/>
      <c r="CQ131" s="901"/>
      <c r="CR131" s="903"/>
    </row>
    <row r="132" spans="5:101" ht="30.95" customHeight="1" thickBot="1">
      <c r="E132" s="759"/>
      <c r="F132" s="760"/>
      <c r="G132" s="761"/>
      <c r="H132" s="769" t="s">
        <v>33</v>
      </c>
      <c r="I132" s="770"/>
      <c r="J132" s="770"/>
      <c r="K132" s="968" t="s">
        <v>117</v>
      </c>
      <c r="L132" s="968"/>
      <c r="M132" s="968"/>
      <c r="N132" s="968"/>
      <c r="O132" s="968"/>
      <c r="P132" s="968"/>
      <c r="Q132" s="968"/>
      <c r="R132" s="968"/>
      <c r="S132" s="968"/>
      <c r="T132" s="968"/>
      <c r="U132" s="968"/>
      <c r="V132" s="968"/>
      <c r="W132" s="968"/>
      <c r="X132" s="969"/>
      <c r="Y132" s="1456" t="str">
        <f>BI132</f>
        <v/>
      </c>
      <c r="Z132" s="1456"/>
      <c r="AA132" s="1456"/>
      <c r="AB132" s="1456"/>
      <c r="AC132" s="1456"/>
      <c r="AD132" s="1456"/>
      <c r="AE132" s="1456"/>
      <c r="AF132" s="1456"/>
      <c r="AG132" s="1456"/>
      <c r="AH132" s="1456"/>
      <c r="AI132" s="1456"/>
      <c r="AJ132" s="1456"/>
      <c r="AK132" s="1456"/>
      <c r="AL132" s="1456"/>
      <c r="AM132" s="1456"/>
      <c r="AN132" s="1456"/>
      <c r="AO132" s="1456"/>
      <c r="AP132" s="1456"/>
      <c r="AQ132" s="1457"/>
      <c r="AR132" s="1457"/>
      <c r="AS132" s="1457"/>
      <c r="AT132" s="1457"/>
      <c r="AU132" s="1457"/>
      <c r="AV132" s="1457"/>
      <c r="AW132" s="1457"/>
      <c r="AX132" s="1457"/>
      <c r="AY132" s="1457"/>
      <c r="AZ132" s="1457"/>
      <c r="BA132" s="1457"/>
      <c r="BB132" s="1457"/>
      <c r="BC132" s="1457"/>
      <c r="BD132" s="1457"/>
      <c r="BE132" s="1457"/>
      <c r="BF132" s="1457"/>
      <c r="BG132" s="1457"/>
      <c r="BH132" s="1457"/>
      <c r="BI132" s="1456" t="str">
        <f>IF(作業３!I28=0,"",作業３!I28)</f>
        <v/>
      </c>
      <c r="BJ132" s="1456"/>
      <c r="BK132" s="1456"/>
      <c r="BL132" s="1456"/>
      <c r="BM132" s="1456"/>
      <c r="BN132" s="1456"/>
      <c r="BO132" s="1456"/>
      <c r="BP132" s="1456"/>
      <c r="BQ132" s="1456"/>
      <c r="BR132" s="1456"/>
      <c r="BS132" s="1456"/>
      <c r="BT132" s="1456"/>
      <c r="BU132" s="1456"/>
      <c r="BV132" s="1456"/>
      <c r="BW132" s="1456"/>
      <c r="BX132" s="1456"/>
      <c r="BY132" s="1456"/>
      <c r="BZ132" s="1456"/>
      <c r="CA132" s="859"/>
      <c r="CB132" s="859"/>
      <c r="CC132" s="859"/>
      <c r="CD132" s="859"/>
      <c r="CE132" s="859"/>
      <c r="CF132" s="859"/>
      <c r="CG132" s="859"/>
      <c r="CH132" s="859"/>
      <c r="CI132" s="859"/>
      <c r="CJ132" s="859"/>
      <c r="CK132" s="859"/>
      <c r="CL132" s="859"/>
      <c r="CM132" s="859"/>
      <c r="CN132" s="859"/>
      <c r="CO132" s="859"/>
      <c r="CP132" s="859"/>
      <c r="CQ132" s="859"/>
      <c r="CR132" s="861"/>
    </row>
    <row r="133" spans="5:101" ht="30.95" customHeight="1" thickBot="1">
      <c r="E133" s="960" t="s">
        <v>118</v>
      </c>
      <c r="F133" s="961"/>
      <c r="G133" s="961"/>
      <c r="H133" s="961"/>
      <c r="I133" s="961"/>
      <c r="J133" s="961"/>
      <c r="K133" s="961"/>
      <c r="L133" s="961"/>
      <c r="M133" s="961"/>
      <c r="N133" s="961"/>
      <c r="O133" s="961"/>
      <c r="P133" s="961"/>
      <c r="Q133" s="961"/>
      <c r="R133" s="961"/>
      <c r="S133" s="961"/>
      <c r="T133" s="961"/>
      <c r="U133" s="961"/>
      <c r="V133" s="961"/>
      <c r="W133" s="961"/>
      <c r="X133" s="962"/>
      <c r="Y133" s="1462" t="str">
        <f>BI133</f>
        <v/>
      </c>
      <c r="Z133" s="1462"/>
      <c r="AA133" s="1462"/>
      <c r="AB133" s="1462"/>
      <c r="AC133" s="1462"/>
      <c r="AD133" s="1462"/>
      <c r="AE133" s="1462"/>
      <c r="AF133" s="1462"/>
      <c r="AG133" s="1462"/>
      <c r="AH133" s="1462"/>
      <c r="AI133" s="1462"/>
      <c r="AJ133" s="1462"/>
      <c r="AK133" s="1462"/>
      <c r="AL133" s="1462"/>
      <c r="AM133" s="1462"/>
      <c r="AN133" s="1462"/>
      <c r="AO133" s="1462"/>
      <c r="AP133" s="1462"/>
      <c r="AQ133" s="1463"/>
      <c r="AR133" s="1463"/>
      <c r="AS133" s="1463"/>
      <c r="AT133" s="1463"/>
      <c r="AU133" s="1463"/>
      <c r="AV133" s="1463"/>
      <c r="AW133" s="1463"/>
      <c r="AX133" s="1463"/>
      <c r="AY133" s="1463"/>
      <c r="AZ133" s="1463"/>
      <c r="BA133" s="1463"/>
      <c r="BB133" s="1463"/>
      <c r="BC133" s="1463"/>
      <c r="BD133" s="1463"/>
      <c r="BE133" s="1463"/>
      <c r="BF133" s="1463"/>
      <c r="BG133" s="1463"/>
      <c r="BH133" s="1463"/>
      <c r="BI133" s="1462" t="str">
        <f>IF(作業３!I29=0,"",作業３!I29)</f>
        <v/>
      </c>
      <c r="BJ133" s="1462"/>
      <c r="BK133" s="1462"/>
      <c r="BL133" s="1462"/>
      <c r="BM133" s="1462"/>
      <c r="BN133" s="1462"/>
      <c r="BO133" s="1462"/>
      <c r="BP133" s="1462"/>
      <c r="BQ133" s="1462"/>
      <c r="BR133" s="1462"/>
      <c r="BS133" s="1462"/>
      <c r="BT133" s="1462"/>
      <c r="BU133" s="1462"/>
      <c r="BV133" s="1462"/>
      <c r="BW133" s="1462"/>
      <c r="BX133" s="1462"/>
      <c r="BY133" s="1462"/>
      <c r="BZ133" s="1462"/>
      <c r="CA133" s="909"/>
      <c r="CB133" s="909"/>
      <c r="CC133" s="909"/>
      <c r="CD133" s="909"/>
      <c r="CE133" s="909"/>
      <c r="CF133" s="909"/>
      <c r="CG133" s="909"/>
      <c r="CH133" s="909"/>
      <c r="CI133" s="909"/>
      <c r="CJ133" s="909"/>
      <c r="CK133" s="909"/>
      <c r="CL133" s="909"/>
      <c r="CM133" s="909"/>
      <c r="CN133" s="909"/>
      <c r="CO133" s="909"/>
      <c r="CP133" s="909"/>
      <c r="CQ133" s="909"/>
      <c r="CR133" s="911"/>
      <c r="CS133">
        <f>IF(BI133="",0,BI133)</f>
        <v>0</v>
      </c>
    </row>
    <row r="134" spans="5:101" ht="30.95" customHeight="1">
      <c r="E134" s="963" t="s">
        <v>119</v>
      </c>
      <c r="F134" s="964"/>
      <c r="G134" s="964"/>
      <c r="H134" s="964"/>
      <c r="I134" s="964"/>
      <c r="J134" s="964"/>
      <c r="K134" s="964"/>
      <c r="L134" s="964"/>
      <c r="M134" s="964"/>
      <c r="N134" s="964"/>
      <c r="O134" s="964"/>
      <c r="P134" s="964"/>
      <c r="Q134" s="964"/>
      <c r="R134" s="964"/>
      <c r="S134" s="964"/>
      <c r="T134" s="964"/>
      <c r="U134" s="964"/>
      <c r="V134" s="964"/>
      <c r="W134" s="964"/>
      <c r="X134" s="965"/>
      <c r="Y134" s="800" t="str">
        <f>IF(CT134=TRUE,"",SUM(Y135,Y136,Y140))</f>
        <v/>
      </c>
      <c r="Z134" s="800"/>
      <c r="AA134" s="800"/>
      <c r="AB134" s="800"/>
      <c r="AC134" s="800"/>
      <c r="AD134" s="800"/>
      <c r="AE134" s="800"/>
      <c r="AF134" s="800"/>
      <c r="AG134" s="800"/>
      <c r="AH134" s="800"/>
      <c r="AI134" s="800"/>
      <c r="AJ134" s="800"/>
      <c r="AK134" s="800"/>
      <c r="AL134" s="800"/>
      <c r="AM134" s="800"/>
      <c r="AN134" s="800"/>
      <c r="AO134" s="800"/>
      <c r="AP134" s="800"/>
      <c r="AQ134" s="799" t="str">
        <f>IF(CU134=TRUE,"",SUM(AQ135,AQ136,AQ140))</f>
        <v/>
      </c>
      <c r="AR134" s="799"/>
      <c r="AS134" s="799"/>
      <c r="AT134" s="799"/>
      <c r="AU134" s="799"/>
      <c r="AV134" s="799"/>
      <c r="AW134" s="799"/>
      <c r="AX134" s="799"/>
      <c r="AY134" s="799"/>
      <c r="AZ134" s="799"/>
      <c r="BA134" s="799"/>
      <c r="BB134" s="799"/>
      <c r="BC134" s="799"/>
      <c r="BD134" s="799"/>
      <c r="BE134" s="799"/>
      <c r="BF134" s="799"/>
      <c r="BG134" s="799"/>
      <c r="BH134" s="799"/>
      <c r="BI134" s="800" t="str">
        <f>IF(CV134=TRUE,"",SUM(BI135,BI136,BI140))</f>
        <v/>
      </c>
      <c r="BJ134" s="800"/>
      <c r="BK134" s="800"/>
      <c r="BL134" s="800"/>
      <c r="BM134" s="800"/>
      <c r="BN134" s="800"/>
      <c r="BO134" s="800"/>
      <c r="BP134" s="800"/>
      <c r="BQ134" s="800"/>
      <c r="BR134" s="800"/>
      <c r="BS134" s="800"/>
      <c r="BT134" s="800"/>
      <c r="BU134" s="800"/>
      <c r="BV134" s="800"/>
      <c r="BW134" s="800"/>
      <c r="BX134" s="800"/>
      <c r="BY134" s="800"/>
      <c r="BZ134" s="800"/>
      <c r="CA134" s="819" t="str">
        <f>IF(CW134=TRUE,"",SUM(CA135,CA136,CA140))</f>
        <v/>
      </c>
      <c r="CB134" s="819"/>
      <c r="CC134" s="819"/>
      <c r="CD134" s="819"/>
      <c r="CE134" s="819"/>
      <c r="CF134" s="819"/>
      <c r="CG134" s="819"/>
      <c r="CH134" s="819"/>
      <c r="CI134" s="819"/>
      <c r="CJ134" s="819"/>
      <c r="CK134" s="819"/>
      <c r="CL134" s="819"/>
      <c r="CM134" s="819"/>
      <c r="CN134" s="819"/>
      <c r="CO134" s="819"/>
      <c r="CP134" s="819"/>
      <c r="CQ134" s="819"/>
      <c r="CR134" s="820"/>
      <c r="CS134">
        <f>IF(BI134="",0,BI134)</f>
        <v>0</v>
      </c>
      <c r="CT134" t="b">
        <f>AND(Y135="",Y136="",Y140="")</f>
        <v>1</v>
      </c>
      <c r="CU134" t="b">
        <f>AND(AQ135="",AQ136="",AQ140="")</f>
        <v>1</v>
      </c>
      <c r="CV134" t="b">
        <f>AND(BI135="",BI136="",BI140="")</f>
        <v>1</v>
      </c>
      <c r="CW134" t="b">
        <f>AND(CA135="",CA136="",CA140="")</f>
        <v>1</v>
      </c>
    </row>
    <row r="135" spans="5:101" ht="30.95" customHeight="1">
      <c r="E135" s="916" t="s">
        <v>133</v>
      </c>
      <c r="F135" s="763"/>
      <c r="G135" s="763"/>
      <c r="H135" s="765" t="s">
        <v>108</v>
      </c>
      <c r="I135" s="766"/>
      <c r="J135" s="766"/>
      <c r="K135" s="766" t="s">
        <v>120</v>
      </c>
      <c r="L135" s="766"/>
      <c r="M135" s="766"/>
      <c r="N135" s="766"/>
      <c r="O135" s="766"/>
      <c r="P135" s="766"/>
      <c r="Q135" s="766"/>
      <c r="R135" s="766"/>
      <c r="S135" s="766"/>
      <c r="T135" s="766"/>
      <c r="U135" s="766"/>
      <c r="V135" s="766"/>
      <c r="W135" s="766"/>
      <c r="X135" s="904"/>
      <c r="Y135" s="1469" t="str">
        <f>BI135</f>
        <v/>
      </c>
      <c r="Z135" s="1469"/>
      <c r="AA135" s="1469"/>
      <c r="AB135" s="1469"/>
      <c r="AC135" s="1469"/>
      <c r="AD135" s="1469"/>
      <c r="AE135" s="1469"/>
      <c r="AF135" s="1469"/>
      <c r="AG135" s="1469"/>
      <c r="AH135" s="1469"/>
      <c r="AI135" s="1469"/>
      <c r="AJ135" s="1469"/>
      <c r="AK135" s="1469"/>
      <c r="AL135" s="1469"/>
      <c r="AM135" s="1469"/>
      <c r="AN135" s="1469"/>
      <c r="AO135" s="1469"/>
      <c r="AP135" s="1469"/>
      <c r="AQ135" s="1470"/>
      <c r="AR135" s="1470"/>
      <c r="AS135" s="1470"/>
      <c r="AT135" s="1470"/>
      <c r="AU135" s="1470"/>
      <c r="AV135" s="1470"/>
      <c r="AW135" s="1470"/>
      <c r="AX135" s="1470"/>
      <c r="AY135" s="1470"/>
      <c r="AZ135" s="1470"/>
      <c r="BA135" s="1470"/>
      <c r="BB135" s="1470"/>
      <c r="BC135" s="1470"/>
      <c r="BD135" s="1470"/>
      <c r="BE135" s="1470"/>
      <c r="BF135" s="1470"/>
      <c r="BG135" s="1470"/>
      <c r="BH135" s="1470"/>
      <c r="BI135" s="1469" t="str">
        <f>IF(作業３!I31=0,"",作業３!I31)</f>
        <v/>
      </c>
      <c r="BJ135" s="1469"/>
      <c r="BK135" s="1469"/>
      <c r="BL135" s="1469"/>
      <c r="BM135" s="1469"/>
      <c r="BN135" s="1469"/>
      <c r="BO135" s="1469"/>
      <c r="BP135" s="1469"/>
      <c r="BQ135" s="1469"/>
      <c r="BR135" s="1469"/>
      <c r="BS135" s="1469"/>
      <c r="BT135" s="1469"/>
      <c r="BU135" s="1469"/>
      <c r="BV135" s="1469"/>
      <c r="BW135" s="1469"/>
      <c r="BX135" s="1469"/>
      <c r="BY135" s="1469"/>
      <c r="BZ135" s="1469"/>
      <c r="CA135" s="927"/>
      <c r="CB135" s="927"/>
      <c r="CC135" s="927"/>
      <c r="CD135" s="927"/>
      <c r="CE135" s="927"/>
      <c r="CF135" s="927"/>
      <c r="CG135" s="927"/>
      <c r="CH135" s="927"/>
      <c r="CI135" s="927"/>
      <c r="CJ135" s="927"/>
      <c r="CK135" s="927"/>
      <c r="CL135" s="927"/>
      <c r="CM135" s="927"/>
      <c r="CN135" s="927"/>
      <c r="CO135" s="927"/>
      <c r="CP135" s="927"/>
      <c r="CQ135" s="927"/>
      <c r="CR135" s="929"/>
      <c r="CS135">
        <f>IF(BI135="",0,BI135)</f>
        <v>0</v>
      </c>
    </row>
    <row r="136" spans="5:101" ht="30.95" customHeight="1">
      <c r="E136" s="762"/>
      <c r="F136" s="763"/>
      <c r="G136" s="763"/>
      <c r="H136" s="930" t="s">
        <v>33</v>
      </c>
      <c r="I136" s="931"/>
      <c r="J136" s="931"/>
      <c r="K136" s="932" t="s">
        <v>253</v>
      </c>
      <c r="L136" s="932"/>
      <c r="M136" s="932"/>
      <c r="N136" s="932"/>
      <c r="O136" s="932"/>
      <c r="P136" s="932"/>
      <c r="Q136" s="932"/>
      <c r="R136" s="932"/>
      <c r="S136" s="932"/>
      <c r="T136" s="932"/>
      <c r="U136" s="932"/>
      <c r="V136" s="932"/>
      <c r="W136" s="932"/>
      <c r="X136" s="933"/>
      <c r="Y136" s="1465" t="str">
        <f>IF(CT136=TRUE,"",SUM(Y137,Y138))</f>
        <v/>
      </c>
      <c r="Z136" s="1465"/>
      <c r="AA136" s="1465"/>
      <c r="AB136" s="1465"/>
      <c r="AC136" s="1465"/>
      <c r="AD136" s="1465"/>
      <c r="AE136" s="1465"/>
      <c r="AF136" s="1465"/>
      <c r="AG136" s="1465"/>
      <c r="AH136" s="1465"/>
      <c r="AI136" s="1465"/>
      <c r="AJ136" s="1465"/>
      <c r="AK136" s="1465"/>
      <c r="AL136" s="1465"/>
      <c r="AM136" s="1465"/>
      <c r="AN136" s="1465"/>
      <c r="AO136" s="1465"/>
      <c r="AP136" s="1465"/>
      <c r="AQ136" s="1460" t="str">
        <f>IF(CU136=TRUE,"",SUM(AQ137,AQ138))</f>
        <v/>
      </c>
      <c r="AR136" s="1460"/>
      <c r="AS136" s="1460"/>
      <c r="AT136" s="1460"/>
      <c r="AU136" s="1460"/>
      <c r="AV136" s="1460"/>
      <c r="AW136" s="1460"/>
      <c r="AX136" s="1460"/>
      <c r="AY136" s="1460"/>
      <c r="AZ136" s="1460"/>
      <c r="BA136" s="1460"/>
      <c r="BB136" s="1460"/>
      <c r="BC136" s="1460"/>
      <c r="BD136" s="1460"/>
      <c r="BE136" s="1460"/>
      <c r="BF136" s="1460"/>
      <c r="BG136" s="1460"/>
      <c r="BH136" s="1460"/>
      <c r="BI136" s="1465" t="str">
        <f>IF(CV136=TRUE,"",SUM(BI137,BI138))</f>
        <v/>
      </c>
      <c r="BJ136" s="1465"/>
      <c r="BK136" s="1465"/>
      <c r="BL136" s="1465"/>
      <c r="BM136" s="1465"/>
      <c r="BN136" s="1465"/>
      <c r="BO136" s="1465"/>
      <c r="BP136" s="1465"/>
      <c r="BQ136" s="1465"/>
      <c r="BR136" s="1465"/>
      <c r="BS136" s="1465"/>
      <c r="BT136" s="1465"/>
      <c r="BU136" s="1465"/>
      <c r="BV136" s="1465"/>
      <c r="BW136" s="1465"/>
      <c r="BX136" s="1465"/>
      <c r="BY136" s="1465"/>
      <c r="BZ136" s="1465"/>
      <c r="CA136" s="852" t="str">
        <f>IF(CW136=TRUE,"",SUM(CA137,CA138))</f>
        <v/>
      </c>
      <c r="CB136" s="852"/>
      <c r="CC136" s="852"/>
      <c r="CD136" s="852"/>
      <c r="CE136" s="852"/>
      <c r="CF136" s="852"/>
      <c r="CG136" s="852"/>
      <c r="CH136" s="852"/>
      <c r="CI136" s="852"/>
      <c r="CJ136" s="852"/>
      <c r="CK136" s="852"/>
      <c r="CL136" s="852"/>
      <c r="CM136" s="852"/>
      <c r="CN136" s="852"/>
      <c r="CO136" s="852"/>
      <c r="CP136" s="852"/>
      <c r="CQ136" s="852"/>
      <c r="CR136" s="854"/>
      <c r="CS136">
        <f>IF(BI136="",0,BI136)</f>
        <v>0</v>
      </c>
      <c r="CT136" t="b">
        <f>AND(Y137="",Y138="")</f>
        <v>1</v>
      </c>
      <c r="CU136" t="b">
        <f>AND(AQ137="",AQ138="")</f>
        <v>1</v>
      </c>
      <c r="CV136" t="b">
        <f>AND(BI137="",BI138="")</f>
        <v>1</v>
      </c>
      <c r="CW136" t="b">
        <f>AND(CA137="",CA138="")</f>
        <v>1</v>
      </c>
    </row>
    <row r="137" spans="5:101" ht="30.95" customHeight="1">
      <c r="E137" s="762"/>
      <c r="F137" s="763"/>
      <c r="G137" s="763"/>
      <c r="H137" s="917" t="s">
        <v>134</v>
      </c>
      <c r="I137" s="918"/>
      <c r="J137" s="919"/>
      <c r="K137" s="955" t="s">
        <v>149</v>
      </c>
      <c r="L137" s="955"/>
      <c r="M137" s="955"/>
      <c r="N137" s="955"/>
      <c r="O137" s="955"/>
      <c r="P137" s="955"/>
      <c r="Q137" s="955"/>
      <c r="R137" s="955"/>
      <c r="S137" s="955"/>
      <c r="T137" s="955"/>
      <c r="U137" s="955"/>
      <c r="V137" s="955"/>
      <c r="W137" s="955"/>
      <c r="X137" s="956"/>
      <c r="Y137" s="1506" t="str">
        <f>BI137</f>
        <v/>
      </c>
      <c r="Z137" s="1506"/>
      <c r="AA137" s="1506"/>
      <c r="AB137" s="1506"/>
      <c r="AC137" s="1506"/>
      <c r="AD137" s="1506"/>
      <c r="AE137" s="1506"/>
      <c r="AF137" s="1506"/>
      <c r="AG137" s="1506"/>
      <c r="AH137" s="1506"/>
      <c r="AI137" s="1506"/>
      <c r="AJ137" s="1506"/>
      <c r="AK137" s="1506"/>
      <c r="AL137" s="1506"/>
      <c r="AM137" s="1506"/>
      <c r="AN137" s="1506"/>
      <c r="AO137" s="1506"/>
      <c r="AP137" s="1506"/>
      <c r="AQ137" s="1485"/>
      <c r="AR137" s="1485"/>
      <c r="AS137" s="1485"/>
      <c r="AT137" s="1485"/>
      <c r="AU137" s="1485"/>
      <c r="AV137" s="1485"/>
      <c r="AW137" s="1485"/>
      <c r="AX137" s="1485"/>
      <c r="AY137" s="1485"/>
      <c r="AZ137" s="1485"/>
      <c r="BA137" s="1485"/>
      <c r="BB137" s="1485"/>
      <c r="BC137" s="1485"/>
      <c r="BD137" s="1485"/>
      <c r="BE137" s="1485"/>
      <c r="BF137" s="1485"/>
      <c r="BG137" s="1485"/>
      <c r="BH137" s="1485"/>
      <c r="BI137" s="1464" t="str">
        <f>IF(作業２!H53&gt;4,IF(作業３!I33=0,"",作業３!I33),"")</f>
        <v/>
      </c>
      <c r="BJ137" s="1464"/>
      <c r="BK137" s="1464"/>
      <c r="BL137" s="1464"/>
      <c r="BM137" s="1464"/>
      <c r="BN137" s="1464"/>
      <c r="BO137" s="1464"/>
      <c r="BP137" s="1464"/>
      <c r="BQ137" s="1464"/>
      <c r="BR137" s="1464"/>
      <c r="BS137" s="1464"/>
      <c r="BT137" s="1464"/>
      <c r="BU137" s="1464"/>
      <c r="BV137" s="1464"/>
      <c r="BW137" s="1464"/>
      <c r="BX137" s="1464"/>
      <c r="BY137" s="1464"/>
      <c r="BZ137" s="1464"/>
      <c r="CA137" s="949"/>
      <c r="CB137" s="949"/>
      <c r="CC137" s="949"/>
      <c r="CD137" s="949"/>
      <c r="CE137" s="949"/>
      <c r="CF137" s="949"/>
      <c r="CG137" s="949"/>
      <c r="CH137" s="949"/>
      <c r="CI137" s="949"/>
      <c r="CJ137" s="949"/>
      <c r="CK137" s="949"/>
      <c r="CL137" s="949"/>
      <c r="CM137" s="949"/>
      <c r="CN137" s="949"/>
      <c r="CO137" s="949"/>
      <c r="CP137" s="949"/>
      <c r="CQ137" s="949"/>
      <c r="CR137" s="951"/>
    </row>
    <row r="138" spans="5:101" ht="30.95" customHeight="1">
      <c r="E138" s="762"/>
      <c r="F138" s="763"/>
      <c r="G138" s="763"/>
      <c r="H138" s="920"/>
      <c r="I138" s="921"/>
      <c r="J138" s="922"/>
      <c r="K138" s="943" t="s">
        <v>255</v>
      </c>
      <c r="L138" s="955"/>
      <c r="M138" s="955"/>
      <c r="N138" s="955"/>
      <c r="O138" s="955"/>
      <c r="P138" s="955"/>
      <c r="Q138" s="955"/>
      <c r="R138" s="955"/>
      <c r="S138" s="955"/>
      <c r="T138" s="955"/>
      <c r="U138" s="955"/>
      <c r="V138" s="955"/>
      <c r="W138" s="955"/>
      <c r="X138" s="956"/>
      <c r="Y138" s="1483" t="str">
        <f>BI138</f>
        <v/>
      </c>
      <c r="Z138" s="1483"/>
      <c r="AA138" s="1483"/>
      <c r="AB138" s="1483"/>
      <c r="AC138" s="1483"/>
      <c r="AD138" s="1483"/>
      <c r="AE138" s="1483"/>
      <c r="AF138" s="1483"/>
      <c r="AG138" s="1483"/>
      <c r="AH138" s="1483"/>
      <c r="AI138" s="1483"/>
      <c r="AJ138" s="1483"/>
      <c r="AK138" s="1483"/>
      <c r="AL138" s="1483"/>
      <c r="AM138" s="1483"/>
      <c r="AN138" s="1483"/>
      <c r="AO138" s="1483"/>
      <c r="AP138" s="1483"/>
      <c r="AQ138" s="1484"/>
      <c r="AR138" s="1484"/>
      <c r="AS138" s="1484"/>
      <c r="AT138" s="1484"/>
      <c r="AU138" s="1484"/>
      <c r="AV138" s="1484"/>
      <c r="AW138" s="1484"/>
      <c r="AX138" s="1484"/>
      <c r="AY138" s="1484"/>
      <c r="AZ138" s="1484"/>
      <c r="BA138" s="1484"/>
      <c r="BB138" s="1484"/>
      <c r="BC138" s="1484"/>
      <c r="BD138" s="1484"/>
      <c r="BE138" s="1484"/>
      <c r="BF138" s="1484"/>
      <c r="BG138" s="1484"/>
      <c r="BH138" s="1484"/>
      <c r="BI138" s="1483" t="str">
        <f>IF(作業３!I34=0,"",作業３!I34)</f>
        <v/>
      </c>
      <c r="BJ138" s="1483"/>
      <c r="BK138" s="1483"/>
      <c r="BL138" s="1483"/>
      <c r="BM138" s="1483"/>
      <c r="BN138" s="1483"/>
      <c r="BO138" s="1483"/>
      <c r="BP138" s="1483"/>
      <c r="BQ138" s="1483"/>
      <c r="BR138" s="1483"/>
      <c r="BS138" s="1483"/>
      <c r="BT138" s="1483"/>
      <c r="BU138" s="1483"/>
      <c r="BV138" s="1483"/>
      <c r="BW138" s="1483"/>
      <c r="BX138" s="1483"/>
      <c r="BY138" s="1483"/>
      <c r="BZ138" s="1483"/>
      <c r="CA138" s="852"/>
      <c r="CB138" s="852"/>
      <c r="CC138" s="852"/>
      <c r="CD138" s="852"/>
      <c r="CE138" s="852"/>
      <c r="CF138" s="852"/>
      <c r="CG138" s="852"/>
      <c r="CH138" s="852"/>
      <c r="CI138" s="852"/>
      <c r="CJ138" s="852"/>
      <c r="CK138" s="852"/>
      <c r="CL138" s="852"/>
      <c r="CM138" s="852"/>
      <c r="CN138" s="852"/>
      <c r="CO138" s="852"/>
      <c r="CP138" s="852"/>
      <c r="CQ138" s="852"/>
      <c r="CR138" s="854"/>
      <c r="CS138">
        <f>IF(BI138="",0,BI138)</f>
        <v>0</v>
      </c>
    </row>
    <row r="139" spans="5:101" ht="30.95" customHeight="1">
      <c r="E139" s="762"/>
      <c r="F139" s="763"/>
      <c r="G139" s="763"/>
      <c r="H139" s="920"/>
      <c r="I139" s="921"/>
      <c r="J139" s="922"/>
      <c r="K139" s="72"/>
      <c r="L139" s="942" t="s">
        <v>131</v>
      </c>
      <c r="M139" s="943"/>
      <c r="N139" s="943"/>
      <c r="O139" s="943"/>
      <c r="P139" s="943"/>
      <c r="Q139" s="943"/>
      <c r="R139" s="943"/>
      <c r="S139" s="943"/>
      <c r="T139" s="943"/>
      <c r="U139" s="943"/>
      <c r="V139" s="943"/>
      <c r="W139" s="943"/>
      <c r="X139" s="944"/>
      <c r="Y139" s="194"/>
      <c r="Z139" s="195"/>
      <c r="AA139" s="195"/>
      <c r="AB139" s="195"/>
      <c r="AC139" s="195"/>
      <c r="AD139" s="195" t="str">
        <f>IF(AE139="","","(")</f>
        <v/>
      </c>
      <c r="AE139" s="830" t="str">
        <f>BO139</f>
        <v/>
      </c>
      <c r="AF139" s="830"/>
      <c r="AG139" s="830"/>
      <c r="AH139" s="830"/>
      <c r="AI139" s="830"/>
      <c r="AJ139" s="830"/>
      <c r="AK139" s="830"/>
      <c r="AL139" s="830"/>
      <c r="AM139" s="830"/>
      <c r="AN139" s="830"/>
      <c r="AO139" s="830"/>
      <c r="AP139" s="196" t="str">
        <f>IF(AE139="","",")")</f>
        <v/>
      </c>
      <c r="AQ139" s="1460"/>
      <c r="AR139" s="1460"/>
      <c r="AS139" s="1460"/>
      <c r="AT139" s="1460"/>
      <c r="AU139" s="1460"/>
      <c r="AV139" s="1460"/>
      <c r="AW139" s="1460"/>
      <c r="AX139" s="1460"/>
      <c r="AY139" s="1460"/>
      <c r="AZ139" s="1460"/>
      <c r="BA139" s="1460"/>
      <c r="BB139" s="1460"/>
      <c r="BC139" s="1460"/>
      <c r="BD139" s="1460"/>
      <c r="BE139" s="1460"/>
      <c r="BF139" s="1460"/>
      <c r="BG139" s="1460"/>
      <c r="BH139" s="1460"/>
      <c r="BI139" s="194" t="s">
        <v>451</v>
      </c>
      <c r="BJ139" s="195"/>
      <c r="BK139" s="195"/>
      <c r="BL139" s="195"/>
      <c r="BM139" s="195"/>
      <c r="BN139" s="195" t="str">
        <f>IF(BO139="","","(")</f>
        <v/>
      </c>
      <c r="BO139" s="830" t="str">
        <f>IF(作業３!I35=0,"",作業３!I35)</f>
        <v/>
      </c>
      <c r="BP139" s="830"/>
      <c r="BQ139" s="830"/>
      <c r="BR139" s="830"/>
      <c r="BS139" s="830"/>
      <c r="BT139" s="830"/>
      <c r="BU139" s="830"/>
      <c r="BV139" s="830"/>
      <c r="BW139" s="830"/>
      <c r="BX139" s="830"/>
      <c r="BY139" s="830"/>
      <c r="BZ139" s="196" t="str">
        <f>IF(BO139="","",")")</f>
        <v/>
      </c>
      <c r="CA139" s="852"/>
      <c r="CB139" s="852"/>
      <c r="CC139" s="852"/>
      <c r="CD139" s="852"/>
      <c r="CE139" s="852"/>
      <c r="CF139" s="852"/>
      <c r="CG139" s="852"/>
      <c r="CH139" s="852"/>
      <c r="CI139" s="852"/>
      <c r="CJ139" s="852"/>
      <c r="CK139" s="852"/>
      <c r="CL139" s="852"/>
      <c r="CM139" s="852"/>
      <c r="CN139" s="852"/>
      <c r="CO139" s="852"/>
      <c r="CP139" s="852"/>
      <c r="CQ139" s="852"/>
      <c r="CR139" s="854"/>
    </row>
    <row r="140" spans="5:101" ht="30.95" customHeight="1" thickBot="1">
      <c r="E140" s="759"/>
      <c r="F140" s="760"/>
      <c r="G140" s="760"/>
      <c r="H140" s="769" t="s">
        <v>34</v>
      </c>
      <c r="I140" s="770"/>
      <c r="J140" s="770"/>
      <c r="K140" s="770" t="s">
        <v>113</v>
      </c>
      <c r="L140" s="770"/>
      <c r="M140" s="770"/>
      <c r="N140" s="770"/>
      <c r="O140" s="770"/>
      <c r="P140" s="770"/>
      <c r="Q140" s="770"/>
      <c r="R140" s="770"/>
      <c r="S140" s="770"/>
      <c r="T140" s="770"/>
      <c r="U140" s="770"/>
      <c r="V140" s="770"/>
      <c r="W140" s="770"/>
      <c r="X140" s="891"/>
      <c r="Y140" s="1466" t="str">
        <f>BI140</f>
        <v/>
      </c>
      <c r="Z140" s="1466"/>
      <c r="AA140" s="1466"/>
      <c r="AB140" s="1466"/>
      <c r="AC140" s="1466"/>
      <c r="AD140" s="1466"/>
      <c r="AE140" s="1466"/>
      <c r="AF140" s="1466"/>
      <c r="AG140" s="1466"/>
      <c r="AH140" s="1466"/>
      <c r="AI140" s="1466"/>
      <c r="AJ140" s="1466"/>
      <c r="AK140" s="1466"/>
      <c r="AL140" s="1466"/>
      <c r="AM140" s="1466"/>
      <c r="AN140" s="1466"/>
      <c r="AO140" s="1466"/>
      <c r="AP140" s="1466"/>
      <c r="AQ140" s="1467"/>
      <c r="AR140" s="1467"/>
      <c r="AS140" s="1467"/>
      <c r="AT140" s="1467"/>
      <c r="AU140" s="1467"/>
      <c r="AV140" s="1467"/>
      <c r="AW140" s="1467"/>
      <c r="AX140" s="1467"/>
      <c r="AY140" s="1467"/>
      <c r="AZ140" s="1467"/>
      <c r="BA140" s="1467"/>
      <c r="BB140" s="1467"/>
      <c r="BC140" s="1467"/>
      <c r="BD140" s="1467"/>
      <c r="BE140" s="1467"/>
      <c r="BF140" s="1467"/>
      <c r="BG140" s="1467"/>
      <c r="BH140" s="1467"/>
      <c r="BI140" s="1466" t="str">
        <f>IF(作業２!H53=1,IF(作業３!I36=0,"",作業３!I36),"")</f>
        <v/>
      </c>
      <c r="BJ140" s="1466"/>
      <c r="BK140" s="1466"/>
      <c r="BL140" s="1466"/>
      <c r="BM140" s="1466"/>
      <c r="BN140" s="1466"/>
      <c r="BO140" s="1466"/>
      <c r="BP140" s="1466"/>
      <c r="BQ140" s="1466"/>
      <c r="BR140" s="1466"/>
      <c r="BS140" s="1466"/>
      <c r="BT140" s="1466"/>
      <c r="BU140" s="1466"/>
      <c r="BV140" s="1466"/>
      <c r="BW140" s="1466"/>
      <c r="BX140" s="1466"/>
      <c r="BY140" s="1466"/>
      <c r="BZ140" s="1466"/>
      <c r="CA140" s="940"/>
      <c r="CB140" s="940"/>
      <c r="CC140" s="940"/>
      <c r="CD140" s="940"/>
      <c r="CE140" s="940"/>
      <c r="CF140" s="940"/>
      <c r="CG140" s="940"/>
      <c r="CH140" s="940"/>
      <c r="CI140" s="940"/>
      <c r="CJ140" s="940"/>
      <c r="CK140" s="940"/>
      <c r="CL140" s="940"/>
      <c r="CM140" s="940"/>
      <c r="CN140" s="940"/>
      <c r="CO140" s="940"/>
      <c r="CP140" s="940"/>
      <c r="CQ140" s="940"/>
      <c r="CR140" s="941"/>
      <c r="CS140">
        <f t="shared" ref="CS140:CS151" si="1">IF(BI140="",0,BI140)</f>
        <v>0</v>
      </c>
    </row>
    <row r="141" spans="5:101" ht="30.95" customHeight="1" thickBot="1">
      <c r="E141" s="686" t="s">
        <v>121</v>
      </c>
      <c r="F141" s="687"/>
      <c r="G141" s="687"/>
      <c r="H141" s="687"/>
      <c r="I141" s="687"/>
      <c r="J141" s="687"/>
      <c r="K141" s="687"/>
      <c r="L141" s="687"/>
      <c r="M141" s="687"/>
      <c r="N141" s="687"/>
      <c r="O141" s="687"/>
      <c r="P141" s="687"/>
      <c r="Q141" s="687"/>
      <c r="R141" s="687"/>
      <c r="S141" s="687"/>
      <c r="T141" s="687"/>
      <c r="U141" s="687"/>
      <c r="V141" s="687"/>
      <c r="W141" s="687"/>
      <c r="X141" s="688"/>
      <c r="Y141" s="1462" t="str">
        <f>BI141</f>
        <v/>
      </c>
      <c r="Z141" s="1462"/>
      <c r="AA141" s="1462"/>
      <c r="AB141" s="1462"/>
      <c r="AC141" s="1462"/>
      <c r="AD141" s="1462"/>
      <c r="AE141" s="1462"/>
      <c r="AF141" s="1462"/>
      <c r="AG141" s="1462"/>
      <c r="AH141" s="1462"/>
      <c r="AI141" s="1462"/>
      <c r="AJ141" s="1462"/>
      <c r="AK141" s="1462"/>
      <c r="AL141" s="1462"/>
      <c r="AM141" s="1462"/>
      <c r="AN141" s="1462"/>
      <c r="AO141" s="1462"/>
      <c r="AP141" s="1462"/>
      <c r="AQ141" s="1463"/>
      <c r="AR141" s="1463"/>
      <c r="AS141" s="1463"/>
      <c r="AT141" s="1463"/>
      <c r="AU141" s="1463"/>
      <c r="AV141" s="1463"/>
      <c r="AW141" s="1463"/>
      <c r="AX141" s="1463"/>
      <c r="AY141" s="1463"/>
      <c r="AZ141" s="1463"/>
      <c r="BA141" s="1463"/>
      <c r="BB141" s="1463"/>
      <c r="BC141" s="1463"/>
      <c r="BD141" s="1463"/>
      <c r="BE141" s="1463"/>
      <c r="BF141" s="1463"/>
      <c r="BG141" s="1463"/>
      <c r="BH141" s="1463"/>
      <c r="BI141" s="1462" t="str">
        <f>IF(作業３!I37=0,"",作業３!I37)</f>
        <v/>
      </c>
      <c r="BJ141" s="1462"/>
      <c r="BK141" s="1462"/>
      <c r="BL141" s="1462"/>
      <c r="BM141" s="1462"/>
      <c r="BN141" s="1462"/>
      <c r="BO141" s="1462"/>
      <c r="BP141" s="1462"/>
      <c r="BQ141" s="1462"/>
      <c r="BR141" s="1462"/>
      <c r="BS141" s="1462"/>
      <c r="BT141" s="1462"/>
      <c r="BU141" s="1462"/>
      <c r="BV141" s="1462"/>
      <c r="BW141" s="1462"/>
      <c r="BX141" s="1462"/>
      <c r="BY141" s="1462"/>
      <c r="BZ141" s="1462"/>
      <c r="CA141" s="909"/>
      <c r="CB141" s="909"/>
      <c r="CC141" s="909"/>
      <c r="CD141" s="909"/>
      <c r="CE141" s="909"/>
      <c r="CF141" s="909"/>
      <c r="CG141" s="909"/>
      <c r="CH141" s="909"/>
      <c r="CI141" s="909"/>
      <c r="CJ141" s="909"/>
      <c r="CK141" s="909"/>
      <c r="CL141" s="909"/>
      <c r="CM141" s="909"/>
      <c r="CN141" s="909"/>
      <c r="CO141" s="909"/>
      <c r="CP141" s="909"/>
      <c r="CQ141" s="909"/>
      <c r="CR141" s="911"/>
      <c r="CS141">
        <f t="shared" si="1"/>
        <v>0</v>
      </c>
    </row>
    <row r="142" spans="5:101" ht="30.95" customHeight="1">
      <c r="E142" s="677" t="s">
        <v>122</v>
      </c>
      <c r="F142" s="678"/>
      <c r="G142" s="678"/>
      <c r="H142" s="678"/>
      <c r="I142" s="678"/>
      <c r="J142" s="678"/>
      <c r="K142" s="678"/>
      <c r="L142" s="678"/>
      <c r="M142" s="678"/>
      <c r="N142" s="678"/>
      <c r="O142" s="678"/>
      <c r="P142" s="678"/>
      <c r="Q142" s="678"/>
      <c r="R142" s="678"/>
      <c r="S142" s="678"/>
      <c r="T142" s="678"/>
      <c r="U142" s="678"/>
      <c r="V142" s="678"/>
      <c r="W142" s="678"/>
      <c r="X142" s="679"/>
      <c r="Y142" s="800" t="str">
        <f>IF(CT142=TRUE,"",SUM(Y143,Y144))</f>
        <v/>
      </c>
      <c r="Z142" s="800"/>
      <c r="AA142" s="800"/>
      <c r="AB142" s="800"/>
      <c r="AC142" s="800"/>
      <c r="AD142" s="800"/>
      <c r="AE142" s="800"/>
      <c r="AF142" s="800"/>
      <c r="AG142" s="800"/>
      <c r="AH142" s="800"/>
      <c r="AI142" s="800"/>
      <c r="AJ142" s="800"/>
      <c r="AK142" s="800"/>
      <c r="AL142" s="800"/>
      <c r="AM142" s="800"/>
      <c r="AN142" s="800"/>
      <c r="AO142" s="800"/>
      <c r="AP142" s="800"/>
      <c r="AQ142" s="799" t="str">
        <f>IF(CU142=TRUE,"",SUM(AQ143,AQ144))</f>
        <v/>
      </c>
      <c r="AR142" s="799"/>
      <c r="AS142" s="799"/>
      <c r="AT142" s="799"/>
      <c r="AU142" s="799"/>
      <c r="AV142" s="799"/>
      <c r="AW142" s="799"/>
      <c r="AX142" s="799"/>
      <c r="AY142" s="799"/>
      <c r="AZ142" s="799"/>
      <c r="BA142" s="799"/>
      <c r="BB142" s="799"/>
      <c r="BC142" s="799"/>
      <c r="BD142" s="799"/>
      <c r="BE142" s="799"/>
      <c r="BF142" s="799"/>
      <c r="BG142" s="799"/>
      <c r="BH142" s="799"/>
      <c r="BI142" s="800" t="str">
        <f>IF(CV142=TRUE,"",SUM(BI143,BI144))</f>
        <v/>
      </c>
      <c r="BJ142" s="800"/>
      <c r="BK142" s="800"/>
      <c r="BL142" s="800"/>
      <c r="BM142" s="800"/>
      <c r="BN142" s="800"/>
      <c r="BO142" s="800"/>
      <c r="BP142" s="800"/>
      <c r="BQ142" s="800"/>
      <c r="BR142" s="800"/>
      <c r="BS142" s="800"/>
      <c r="BT142" s="800"/>
      <c r="BU142" s="800"/>
      <c r="BV142" s="800"/>
      <c r="BW142" s="800"/>
      <c r="BX142" s="800"/>
      <c r="BY142" s="800"/>
      <c r="BZ142" s="800"/>
      <c r="CA142" s="819" t="str">
        <f>IF(CW142=TRUE,"",SUM(CA143,CA144))</f>
        <v/>
      </c>
      <c r="CB142" s="819"/>
      <c r="CC142" s="819"/>
      <c r="CD142" s="819"/>
      <c r="CE142" s="819"/>
      <c r="CF142" s="819"/>
      <c r="CG142" s="819"/>
      <c r="CH142" s="819"/>
      <c r="CI142" s="819"/>
      <c r="CJ142" s="819"/>
      <c r="CK142" s="819"/>
      <c r="CL142" s="819"/>
      <c r="CM142" s="819"/>
      <c r="CN142" s="819"/>
      <c r="CO142" s="819"/>
      <c r="CP142" s="819"/>
      <c r="CQ142" s="819"/>
      <c r="CR142" s="820"/>
      <c r="CS142">
        <f t="shared" si="1"/>
        <v>0</v>
      </c>
      <c r="CT142" t="b">
        <f>AND(Y143="",Y144="")</f>
        <v>1</v>
      </c>
      <c r="CU142" t="b">
        <f>AND(AQ143="",AQ144="")</f>
        <v>1</v>
      </c>
      <c r="CV142" t="b">
        <f>AND(BI143="",BI144="")</f>
        <v>1</v>
      </c>
      <c r="CW142" t="b">
        <f>AND(CA143="",CA144="")</f>
        <v>1</v>
      </c>
    </row>
    <row r="143" spans="5:101" ht="30.95" customHeight="1">
      <c r="E143" s="756" t="s">
        <v>133</v>
      </c>
      <c r="F143" s="757"/>
      <c r="G143" s="758"/>
      <c r="H143" s="765" t="s">
        <v>108</v>
      </c>
      <c r="I143" s="766"/>
      <c r="J143" s="766"/>
      <c r="K143" s="912" t="s">
        <v>112</v>
      </c>
      <c r="L143" s="912"/>
      <c r="M143" s="912"/>
      <c r="N143" s="912"/>
      <c r="O143" s="912"/>
      <c r="P143" s="912"/>
      <c r="Q143" s="912"/>
      <c r="R143" s="912"/>
      <c r="S143" s="912"/>
      <c r="T143" s="912"/>
      <c r="U143" s="912"/>
      <c r="V143" s="912"/>
      <c r="W143" s="912"/>
      <c r="X143" s="913"/>
      <c r="Y143" s="1458" t="str">
        <f>BI143</f>
        <v/>
      </c>
      <c r="Z143" s="1458"/>
      <c r="AA143" s="1458"/>
      <c r="AB143" s="1458"/>
      <c r="AC143" s="1458"/>
      <c r="AD143" s="1458"/>
      <c r="AE143" s="1458"/>
      <c r="AF143" s="1458"/>
      <c r="AG143" s="1458"/>
      <c r="AH143" s="1458"/>
      <c r="AI143" s="1458"/>
      <c r="AJ143" s="1458"/>
      <c r="AK143" s="1458"/>
      <c r="AL143" s="1458"/>
      <c r="AM143" s="1458"/>
      <c r="AN143" s="1458"/>
      <c r="AO143" s="1458"/>
      <c r="AP143" s="1458"/>
      <c r="AQ143" s="1461"/>
      <c r="AR143" s="1461"/>
      <c r="AS143" s="1461"/>
      <c r="AT143" s="1461"/>
      <c r="AU143" s="1461"/>
      <c r="AV143" s="1461"/>
      <c r="AW143" s="1461"/>
      <c r="AX143" s="1461"/>
      <c r="AY143" s="1461"/>
      <c r="AZ143" s="1461"/>
      <c r="BA143" s="1461"/>
      <c r="BB143" s="1461"/>
      <c r="BC143" s="1461"/>
      <c r="BD143" s="1461"/>
      <c r="BE143" s="1461"/>
      <c r="BF143" s="1461"/>
      <c r="BG143" s="1461"/>
      <c r="BH143" s="1461"/>
      <c r="BI143" s="1458" t="str">
        <f>IF(作業２!H53=1,IF(作業３!I39=0,"",作業３!I39),"")</f>
        <v/>
      </c>
      <c r="BJ143" s="1458"/>
      <c r="BK143" s="1458"/>
      <c r="BL143" s="1458"/>
      <c r="BM143" s="1458"/>
      <c r="BN143" s="1458"/>
      <c r="BO143" s="1458"/>
      <c r="BP143" s="1458"/>
      <c r="BQ143" s="1458"/>
      <c r="BR143" s="1458"/>
      <c r="BS143" s="1458"/>
      <c r="BT143" s="1458"/>
      <c r="BU143" s="1458"/>
      <c r="BV143" s="1458"/>
      <c r="BW143" s="1458"/>
      <c r="BX143" s="1458"/>
      <c r="BY143" s="1458"/>
      <c r="BZ143" s="1458"/>
      <c r="CA143" s="901"/>
      <c r="CB143" s="901"/>
      <c r="CC143" s="901"/>
      <c r="CD143" s="901"/>
      <c r="CE143" s="901"/>
      <c r="CF143" s="901"/>
      <c r="CG143" s="901"/>
      <c r="CH143" s="901"/>
      <c r="CI143" s="901"/>
      <c r="CJ143" s="901"/>
      <c r="CK143" s="901"/>
      <c r="CL143" s="901"/>
      <c r="CM143" s="901"/>
      <c r="CN143" s="901"/>
      <c r="CO143" s="901"/>
      <c r="CP143" s="901"/>
      <c r="CQ143" s="901"/>
      <c r="CR143" s="903"/>
      <c r="CS143">
        <f t="shared" si="1"/>
        <v>0</v>
      </c>
    </row>
    <row r="144" spans="5:101" ht="30.95" customHeight="1" thickBot="1">
      <c r="E144" s="759"/>
      <c r="F144" s="760"/>
      <c r="G144" s="761"/>
      <c r="H144" s="769" t="s">
        <v>33</v>
      </c>
      <c r="I144" s="770"/>
      <c r="J144" s="770"/>
      <c r="K144" s="914" t="s">
        <v>117</v>
      </c>
      <c r="L144" s="914"/>
      <c r="M144" s="914"/>
      <c r="N144" s="914"/>
      <c r="O144" s="914"/>
      <c r="P144" s="914"/>
      <c r="Q144" s="914"/>
      <c r="R144" s="914"/>
      <c r="S144" s="914"/>
      <c r="T144" s="914"/>
      <c r="U144" s="914"/>
      <c r="V144" s="914"/>
      <c r="W144" s="914"/>
      <c r="X144" s="915"/>
      <c r="Y144" s="1456" t="str">
        <f>BI144</f>
        <v/>
      </c>
      <c r="Z144" s="1456"/>
      <c r="AA144" s="1456"/>
      <c r="AB144" s="1456"/>
      <c r="AC144" s="1456"/>
      <c r="AD144" s="1456"/>
      <c r="AE144" s="1456"/>
      <c r="AF144" s="1456"/>
      <c r="AG144" s="1456"/>
      <c r="AH144" s="1456"/>
      <c r="AI144" s="1456"/>
      <c r="AJ144" s="1456"/>
      <c r="AK144" s="1456"/>
      <c r="AL144" s="1456"/>
      <c r="AM144" s="1456"/>
      <c r="AN144" s="1456"/>
      <c r="AO144" s="1456"/>
      <c r="AP144" s="1456"/>
      <c r="AQ144" s="1457"/>
      <c r="AR144" s="1457"/>
      <c r="AS144" s="1457"/>
      <c r="AT144" s="1457"/>
      <c r="AU144" s="1457"/>
      <c r="AV144" s="1457"/>
      <c r="AW144" s="1457"/>
      <c r="AX144" s="1457"/>
      <c r="AY144" s="1457"/>
      <c r="AZ144" s="1457"/>
      <c r="BA144" s="1457"/>
      <c r="BB144" s="1457"/>
      <c r="BC144" s="1457"/>
      <c r="BD144" s="1457"/>
      <c r="BE144" s="1457"/>
      <c r="BF144" s="1457"/>
      <c r="BG144" s="1457"/>
      <c r="BH144" s="1457"/>
      <c r="BI144" s="1456" t="str">
        <f>IF(作業３!I40=0,"",作業３!I40)</f>
        <v/>
      </c>
      <c r="BJ144" s="1456"/>
      <c r="BK144" s="1456"/>
      <c r="BL144" s="1456"/>
      <c r="BM144" s="1456"/>
      <c r="BN144" s="1456"/>
      <c r="BO144" s="1456"/>
      <c r="BP144" s="1456"/>
      <c r="BQ144" s="1456"/>
      <c r="BR144" s="1456"/>
      <c r="BS144" s="1456"/>
      <c r="BT144" s="1456"/>
      <c r="BU144" s="1456"/>
      <c r="BV144" s="1456"/>
      <c r="BW144" s="1456"/>
      <c r="BX144" s="1456"/>
      <c r="BY144" s="1456"/>
      <c r="BZ144" s="1456"/>
      <c r="CA144" s="859"/>
      <c r="CB144" s="859"/>
      <c r="CC144" s="859"/>
      <c r="CD144" s="859"/>
      <c r="CE144" s="859"/>
      <c r="CF144" s="859"/>
      <c r="CG144" s="859"/>
      <c r="CH144" s="859"/>
      <c r="CI144" s="859"/>
      <c r="CJ144" s="859"/>
      <c r="CK144" s="859"/>
      <c r="CL144" s="859"/>
      <c r="CM144" s="859"/>
      <c r="CN144" s="859"/>
      <c r="CO144" s="859"/>
      <c r="CP144" s="859"/>
      <c r="CQ144" s="859"/>
      <c r="CR144" s="861"/>
      <c r="CS144">
        <f t="shared" si="1"/>
        <v>0</v>
      </c>
    </row>
    <row r="145" spans="5:101" ht="30.95" customHeight="1" thickBot="1">
      <c r="E145" s="686" t="s">
        <v>123</v>
      </c>
      <c r="F145" s="687"/>
      <c r="G145" s="687"/>
      <c r="H145" s="687"/>
      <c r="I145" s="687"/>
      <c r="J145" s="687"/>
      <c r="K145" s="687"/>
      <c r="L145" s="687"/>
      <c r="M145" s="687"/>
      <c r="N145" s="687"/>
      <c r="O145" s="687"/>
      <c r="P145" s="687"/>
      <c r="Q145" s="687"/>
      <c r="R145" s="687"/>
      <c r="S145" s="687"/>
      <c r="T145" s="687"/>
      <c r="U145" s="687"/>
      <c r="V145" s="687"/>
      <c r="W145" s="687"/>
      <c r="X145" s="688"/>
      <c r="Y145" s="1462" t="str">
        <f>BI145</f>
        <v/>
      </c>
      <c r="Z145" s="1462"/>
      <c r="AA145" s="1462"/>
      <c r="AB145" s="1462"/>
      <c r="AC145" s="1462"/>
      <c r="AD145" s="1462"/>
      <c r="AE145" s="1462"/>
      <c r="AF145" s="1462"/>
      <c r="AG145" s="1462"/>
      <c r="AH145" s="1462"/>
      <c r="AI145" s="1462"/>
      <c r="AJ145" s="1462"/>
      <c r="AK145" s="1462"/>
      <c r="AL145" s="1462"/>
      <c r="AM145" s="1462"/>
      <c r="AN145" s="1462"/>
      <c r="AO145" s="1462"/>
      <c r="AP145" s="1462"/>
      <c r="AQ145" s="1463"/>
      <c r="AR145" s="1463"/>
      <c r="AS145" s="1463"/>
      <c r="AT145" s="1463"/>
      <c r="AU145" s="1463"/>
      <c r="AV145" s="1463"/>
      <c r="AW145" s="1463"/>
      <c r="AX145" s="1463"/>
      <c r="AY145" s="1463"/>
      <c r="AZ145" s="1463"/>
      <c r="BA145" s="1463"/>
      <c r="BB145" s="1463"/>
      <c r="BC145" s="1463"/>
      <c r="BD145" s="1463"/>
      <c r="BE145" s="1463"/>
      <c r="BF145" s="1463"/>
      <c r="BG145" s="1463"/>
      <c r="BH145" s="1463"/>
      <c r="BI145" s="1462" t="str">
        <f>IF(作業３!I41=0,"",作業３!I41)</f>
        <v/>
      </c>
      <c r="BJ145" s="1462"/>
      <c r="BK145" s="1462"/>
      <c r="BL145" s="1462"/>
      <c r="BM145" s="1462"/>
      <c r="BN145" s="1462"/>
      <c r="BO145" s="1462"/>
      <c r="BP145" s="1462"/>
      <c r="BQ145" s="1462"/>
      <c r="BR145" s="1462"/>
      <c r="BS145" s="1462"/>
      <c r="BT145" s="1462"/>
      <c r="BU145" s="1462"/>
      <c r="BV145" s="1462"/>
      <c r="BW145" s="1462"/>
      <c r="BX145" s="1462"/>
      <c r="BY145" s="1462"/>
      <c r="BZ145" s="1462"/>
      <c r="CA145" s="909"/>
      <c r="CB145" s="909"/>
      <c r="CC145" s="909"/>
      <c r="CD145" s="909"/>
      <c r="CE145" s="909"/>
      <c r="CF145" s="909"/>
      <c r="CG145" s="909"/>
      <c r="CH145" s="909"/>
      <c r="CI145" s="909"/>
      <c r="CJ145" s="909"/>
      <c r="CK145" s="909"/>
      <c r="CL145" s="909"/>
      <c r="CM145" s="909"/>
      <c r="CN145" s="909"/>
      <c r="CO145" s="909"/>
      <c r="CP145" s="909"/>
      <c r="CQ145" s="909"/>
      <c r="CR145" s="911"/>
      <c r="CS145">
        <f t="shared" si="1"/>
        <v>0</v>
      </c>
    </row>
    <row r="146" spans="5:101" ht="30.95" customHeight="1" thickBot="1">
      <c r="E146" s="686" t="s">
        <v>124</v>
      </c>
      <c r="F146" s="687"/>
      <c r="G146" s="687"/>
      <c r="H146" s="687"/>
      <c r="I146" s="687"/>
      <c r="J146" s="687"/>
      <c r="K146" s="687"/>
      <c r="L146" s="687"/>
      <c r="M146" s="687"/>
      <c r="N146" s="687"/>
      <c r="O146" s="687"/>
      <c r="P146" s="687"/>
      <c r="Q146" s="687"/>
      <c r="R146" s="687"/>
      <c r="S146" s="687"/>
      <c r="T146" s="687"/>
      <c r="U146" s="687"/>
      <c r="V146" s="687"/>
      <c r="W146" s="687"/>
      <c r="X146" s="688"/>
      <c r="Y146" s="1462" t="str">
        <f>BI146</f>
        <v/>
      </c>
      <c r="Z146" s="1462"/>
      <c r="AA146" s="1462"/>
      <c r="AB146" s="1462"/>
      <c r="AC146" s="1462"/>
      <c r="AD146" s="1462"/>
      <c r="AE146" s="1462"/>
      <c r="AF146" s="1462"/>
      <c r="AG146" s="1462"/>
      <c r="AH146" s="1462"/>
      <c r="AI146" s="1462"/>
      <c r="AJ146" s="1462"/>
      <c r="AK146" s="1462"/>
      <c r="AL146" s="1462"/>
      <c r="AM146" s="1462"/>
      <c r="AN146" s="1462"/>
      <c r="AO146" s="1462"/>
      <c r="AP146" s="1462"/>
      <c r="AQ146" s="1463"/>
      <c r="AR146" s="1463"/>
      <c r="AS146" s="1463"/>
      <c r="AT146" s="1463"/>
      <c r="AU146" s="1463"/>
      <c r="AV146" s="1463"/>
      <c r="AW146" s="1463"/>
      <c r="AX146" s="1463"/>
      <c r="AY146" s="1463"/>
      <c r="AZ146" s="1463"/>
      <c r="BA146" s="1463"/>
      <c r="BB146" s="1463"/>
      <c r="BC146" s="1463"/>
      <c r="BD146" s="1463"/>
      <c r="BE146" s="1463"/>
      <c r="BF146" s="1463"/>
      <c r="BG146" s="1463"/>
      <c r="BH146" s="1463"/>
      <c r="BI146" s="1462" t="str">
        <f>IF(作業３!I42=0,"",作業３!I42)</f>
        <v/>
      </c>
      <c r="BJ146" s="1462"/>
      <c r="BK146" s="1462"/>
      <c r="BL146" s="1462"/>
      <c r="BM146" s="1462"/>
      <c r="BN146" s="1462"/>
      <c r="BO146" s="1462"/>
      <c r="BP146" s="1462"/>
      <c r="BQ146" s="1462"/>
      <c r="BR146" s="1462"/>
      <c r="BS146" s="1462"/>
      <c r="BT146" s="1462"/>
      <c r="BU146" s="1462"/>
      <c r="BV146" s="1462"/>
      <c r="BW146" s="1462"/>
      <c r="BX146" s="1462"/>
      <c r="BY146" s="1462"/>
      <c r="BZ146" s="1462"/>
      <c r="CA146" s="909"/>
      <c r="CB146" s="909"/>
      <c r="CC146" s="909"/>
      <c r="CD146" s="909"/>
      <c r="CE146" s="909"/>
      <c r="CF146" s="909"/>
      <c r="CG146" s="909"/>
      <c r="CH146" s="909"/>
      <c r="CI146" s="909"/>
      <c r="CJ146" s="909"/>
      <c r="CK146" s="909"/>
      <c r="CL146" s="909"/>
      <c r="CM146" s="909"/>
      <c r="CN146" s="909"/>
      <c r="CO146" s="909"/>
      <c r="CP146" s="909"/>
      <c r="CQ146" s="909"/>
      <c r="CR146" s="911"/>
      <c r="CS146">
        <f t="shared" si="1"/>
        <v>0</v>
      </c>
    </row>
    <row r="147" spans="5:101" ht="30.95" customHeight="1">
      <c r="E147" s="677" t="s">
        <v>125</v>
      </c>
      <c r="F147" s="678"/>
      <c r="G147" s="678"/>
      <c r="H147" s="678"/>
      <c r="I147" s="678"/>
      <c r="J147" s="678"/>
      <c r="K147" s="678"/>
      <c r="L147" s="678"/>
      <c r="M147" s="678"/>
      <c r="N147" s="678"/>
      <c r="O147" s="678"/>
      <c r="P147" s="678"/>
      <c r="Q147" s="678"/>
      <c r="R147" s="678"/>
      <c r="S147" s="678"/>
      <c r="T147" s="678"/>
      <c r="U147" s="678"/>
      <c r="V147" s="678"/>
      <c r="W147" s="678"/>
      <c r="X147" s="679"/>
      <c r="Y147" s="800" t="str">
        <f>IF(CT147=TRUE,"",SUM(Y148:Y150))</f>
        <v/>
      </c>
      <c r="Z147" s="800"/>
      <c r="AA147" s="800"/>
      <c r="AB147" s="800"/>
      <c r="AC147" s="800"/>
      <c r="AD147" s="800"/>
      <c r="AE147" s="800"/>
      <c r="AF147" s="800"/>
      <c r="AG147" s="800"/>
      <c r="AH147" s="800"/>
      <c r="AI147" s="800"/>
      <c r="AJ147" s="800"/>
      <c r="AK147" s="800"/>
      <c r="AL147" s="800"/>
      <c r="AM147" s="800"/>
      <c r="AN147" s="800"/>
      <c r="AO147" s="800"/>
      <c r="AP147" s="800"/>
      <c r="AQ147" s="799" t="str">
        <f>IF(CU147=TRUE,"",SUM(AQ148:AQ150))</f>
        <v/>
      </c>
      <c r="AR147" s="799"/>
      <c r="AS147" s="799"/>
      <c r="AT147" s="799"/>
      <c r="AU147" s="799"/>
      <c r="AV147" s="799"/>
      <c r="AW147" s="799"/>
      <c r="AX147" s="799"/>
      <c r="AY147" s="799"/>
      <c r="AZ147" s="799"/>
      <c r="BA147" s="799"/>
      <c r="BB147" s="799"/>
      <c r="BC147" s="799"/>
      <c r="BD147" s="799"/>
      <c r="BE147" s="799"/>
      <c r="BF147" s="799"/>
      <c r="BG147" s="799"/>
      <c r="BH147" s="799"/>
      <c r="BI147" s="800" t="str">
        <f>IF(CV147=TRUE,"",SUM(BI148:BI150))</f>
        <v/>
      </c>
      <c r="BJ147" s="800"/>
      <c r="BK147" s="800"/>
      <c r="BL147" s="800"/>
      <c r="BM147" s="800"/>
      <c r="BN147" s="800"/>
      <c r="BO147" s="800"/>
      <c r="BP147" s="800"/>
      <c r="BQ147" s="800"/>
      <c r="BR147" s="800"/>
      <c r="BS147" s="800"/>
      <c r="BT147" s="800"/>
      <c r="BU147" s="800"/>
      <c r="BV147" s="800"/>
      <c r="BW147" s="800"/>
      <c r="BX147" s="800"/>
      <c r="BY147" s="800"/>
      <c r="BZ147" s="800"/>
      <c r="CA147" s="819" t="str">
        <f>IF(CW147=TRUE,"",SUM(CA148:CA150))</f>
        <v/>
      </c>
      <c r="CB147" s="819"/>
      <c r="CC147" s="819"/>
      <c r="CD147" s="819"/>
      <c r="CE147" s="819"/>
      <c r="CF147" s="819"/>
      <c r="CG147" s="819"/>
      <c r="CH147" s="819"/>
      <c r="CI147" s="819"/>
      <c r="CJ147" s="819"/>
      <c r="CK147" s="819"/>
      <c r="CL147" s="819"/>
      <c r="CM147" s="819"/>
      <c r="CN147" s="819"/>
      <c r="CO147" s="819"/>
      <c r="CP147" s="819"/>
      <c r="CQ147" s="819"/>
      <c r="CR147" s="820"/>
      <c r="CS147">
        <f t="shared" si="1"/>
        <v>0</v>
      </c>
      <c r="CT147" t="b">
        <f>AND(Y148="",Y149="",Y150="")</f>
        <v>1</v>
      </c>
      <c r="CU147" t="b">
        <f>AND(AQ148="",AQ149="",AQ150="")</f>
        <v>1</v>
      </c>
      <c r="CV147" t="b">
        <f>AND(BI148="",BI149="",BI150="")</f>
        <v>1</v>
      </c>
      <c r="CW147" t="b">
        <f>AND(CA148="",CA149="",CA150="")</f>
        <v>1</v>
      </c>
    </row>
    <row r="148" spans="5:101" ht="30.95" customHeight="1">
      <c r="E148" s="756" t="s">
        <v>132</v>
      </c>
      <c r="F148" s="757"/>
      <c r="G148" s="758"/>
      <c r="H148" s="765" t="s">
        <v>108</v>
      </c>
      <c r="I148" s="766"/>
      <c r="J148" s="766"/>
      <c r="K148" s="766" t="s">
        <v>126</v>
      </c>
      <c r="L148" s="766"/>
      <c r="M148" s="766"/>
      <c r="N148" s="766"/>
      <c r="O148" s="766"/>
      <c r="P148" s="766"/>
      <c r="Q148" s="766"/>
      <c r="R148" s="766"/>
      <c r="S148" s="766"/>
      <c r="T148" s="766"/>
      <c r="U148" s="766"/>
      <c r="V148" s="766"/>
      <c r="W148" s="766"/>
      <c r="X148" s="904"/>
      <c r="Y148" s="1458" t="str">
        <f>BI148</f>
        <v/>
      </c>
      <c r="Z148" s="1458"/>
      <c r="AA148" s="1458"/>
      <c r="AB148" s="1458"/>
      <c r="AC148" s="1458"/>
      <c r="AD148" s="1458"/>
      <c r="AE148" s="1458"/>
      <c r="AF148" s="1458"/>
      <c r="AG148" s="1458"/>
      <c r="AH148" s="1458"/>
      <c r="AI148" s="1458"/>
      <c r="AJ148" s="1458"/>
      <c r="AK148" s="1458"/>
      <c r="AL148" s="1458"/>
      <c r="AM148" s="1458"/>
      <c r="AN148" s="1458"/>
      <c r="AO148" s="1458"/>
      <c r="AP148" s="1458"/>
      <c r="AQ148" s="1461"/>
      <c r="AR148" s="1461"/>
      <c r="AS148" s="1461"/>
      <c r="AT148" s="1461"/>
      <c r="AU148" s="1461"/>
      <c r="AV148" s="1461"/>
      <c r="AW148" s="1461"/>
      <c r="AX148" s="1461"/>
      <c r="AY148" s="1461"/>
      <c r="AZ148" s="1461"/>
      <c r="BA148" s="1461"/>
      <c r="BB148" s="1461"/>
      <c r="BC148" s="1461"/>
      <c r="BD148" s="1461"/>
      <c r="BE148" s="1461"/>
      <c r="BF148" s="1461"/>
      <c r="BG148" s="1461"/>
      <c r="BH148" s="1461"/>
      <c r="BI148" s="1458" t="str">
        <f>IF(作業３!I44=0,"",作業３!I44)</f>
        <v/>
      </c>
      <c r="BJ148" s="1458"/>
      <c r="BK148" s="1458"/>
      <c r="BL148" s="1458"/>
      <c r="BM148" s="1458"/>
      <c r="BN148" s="1458"/>
      <c r="BO148" s="1458"/>
      <c r="BP148" s="1458"/>
      <c r="BQ148" s="1458"/>
      <c r="BR148" s="1458"/>
      <c r="BS148" s="1458"/>
      <c r="BT148" s="1458"/>
      <c r="BU148" s="1458"/>
      <c r="BV148" s="1458"/>
      <c r="BW148" s="1458"/>
      <c r="BX148" s="1458"/>
      <c r="BY148" s="1458"/>
      <c r="BZ148" s="1458"/>
      <c r="CA148" s="901"/>
      <c r="CB148" s="901"/>
      <c r="CC148" s="901"/>
      <c r="CD148" s="901"/>
      <c r="CE148" s="901"/>
      <c r="CF148" s="901"/>
      <c r="CG148" s="901"/>
      <c r="CH148" s="901"/>
      <c r="CI148" s="901"/>
      <c r="CJ148" s="901"/>
      <c r="CK148" s="901"/>
      <c r="CL148" s="901"/>
      <c r="CM148" s="901"/>
      <c r="CN148" s="901"/>
      <c r="CO148" s="901"/>
      <c r="CP148" s="901"/>
      <c r="CQ148" s="901"/>
      <c r="CR148" s="903"/>
      <c r="CS148">
        <f t="shared" si="1"/>
        <v>0</v>
      </c>
    </row>
    <row r="149" spans="5:101" ht="30.95" customHeight="1">
      <c r="E149" s="762"/>
      <c r="F149" s="763"/>
      <c r="G149" s="764"/>
      <c r="H149" s="767" t="s">
        <v>33</v>
      </c>
      <c r="I149" s="768"/>
      <c r="J149" s="768"/>
      <c r="K149" s="768" t="s">
        <v>127</v>
      </c>
      <c r="L149" s="768"/>
      <c r="M149" s="768"/>
      <c r="N149" s="768"/>
      <c r="O149" s="768"/>
      <c r="P149" s="768"/>
      <c r="Q149" s="768"/>
      <c r="R149" s="768"/>
      <c r="S149" s="768"/>
      <c r="T149" s="768"/>
      <c r="U149" s="768"/>
      <c r="V149" s="768"/>
      <c r="W149" s="768"/>
      <c r="X149" s="887"/>
      <c r="Y149" s="1459" t="str">
        <f>BI149</f>
        <v/>
      </c>
      <c r="Z149" s="1459"/>
      <c r="AA149" s="1459"/>
      <c r="AB149" s="1459"/>
      <c r="AC149" s="1459"/>
      <c r="AD149" s="1459"/>
      <c r="AE149" s="1459"/>
      <c r="AF149" s="1459"/>
      <c r="AG149" s="1459"/>
      <c r="AH149" s="1459"/>
      <c r="AI149" s="1459"/>
      <c r="AJ149" s="1459"/>
      <c r="AK149" s="1459"/>
      <c r="AL149" s="1459"/>
      <c r="AM149" s="1459"/>
      <c r="AN149" s="1459"/>
      <c r="AO149" s="1459"/>
      <c r="AP149" s="1459"/>
      <c r="AQ149" s="1460"/>
      <c r="AR149" s="1460"/>
      <c r="AS149" s="1460"/>
      <c r="AT149" s="1460"/>
      <c r="AU149" s="1460"/>
      <c r="AV149" s="1460"/>
      <c r="AW149" s="1460"/>
      <c r="AX149" s="1460"/>
      <c r="AY149" s="1460"/>
      <c r="AZ149" s="1460"/>
      <c r="BA149" s="1460"/>
      <c r="BB149" s="1460"/>
      <c r="BC149" s="1460"/>
      <c r="BD149" s="1460"/>
      <c r="BE149" s="1460"/>
      <c r="BF149" s="1460"/>
      <c r="BG149" s="1460"/>
      <c r="BH149" s="1460"/>
      <c r="BI149" s="1459" t="str">
        <f>IF(作業３!I45=0,"",作業３!I45)</f>
        <v/>
      </c>
      <c r="BJ149" s="1459"/>
      <c r="BK149" s="1459"/>
      <c r="BL149" s="1459"/>
      <c r="BM149" s="1459"/>
      <c r="BN149" s="1459"/>
      <c r="BO149" s="1459"/>
      <c r="BP149" s="1459"/>
      <c r="BQ149" s="1459"/>
      <c r="BR149" s="1459"/>
      <c r="BS149" s="1459"/>
      <c r="BT149" s="1459"/>
      <c r="BU149" s="1459"/>
      <c r="BV149" s="1459"/>
      <c r="BW149" s="1459"/>
      <c r="BX149" s="1459"/>
      <c r="BY149" s="1459"/>
      <c r="BZ149" s="1459"/>
      <c r="CA149" s="852"/>
      <c r="CB149" s="852"/>
      <c r="CC149" s="852"/>
      <c r="CD149" s="852"/>
      <c r="CE149" s="852"/>
      <c r="CF149" s="852"/>
      <c r="CG149" s="852"/>
      <c r="CH149" s="852"/>
      <c r="CI149" s="852"/>
      <c r="CJ149" s="852"/>
      <c r="CK149" s="852"/>
      <c r="CL149" s="852"/>
      <c r="CM149" s="852"/>
      <c r="CN149" s="852"/>
      <c r="CO149" s="852"/>
      <c r="CP149" s="852"/>
      <c r="CQ149" s="852"/>
      <c r="CR149" s="854"/>
    </row>
    <row r="150" spans="5:101" ht="30.95" customHeight="1" thickBot="1">
      <c r="E150" s="759"/>
      <c r="F150" s="760"/>
      <c r="G150" s="761"/>
      <c r="H150" s="769" t="s">
        <v>34</v>
      </c>
      <c r="I150" s="770"/>
      <c r="J150" s="770"/>
      <c r="K150" s="770" t="s">
        <v>128</v>
      </c>
      <c r="L150" s="770"/>
      <c r="M150" s="770"/>
      <c r="N150" s="770"/>
      <c r="O150" s="770"/>
      <c r="P150" s="770"/>
      <c r="Q150" s="770"/>
      <c r="R150" s="770"/>
      <c r="S150" s="770"/>
      <c r="T150" s="770"/>
      <c r="U150" s="770"/>
      <c r="V150" s="770"/>
      <c r="W150" s="770"/>
      <c r="X150" s="891"/>
      <c r="Y150" s="1456" t="str">
        <f>BI150</f>
        <v/>
      </c>
      <c r="Z150" s="1456"/>
      <c r="AA150" s="1456"/>
      <c r="AB150" s="1456"/>
      <c r="AC150" s="1456"/>
      <c r="AD150" s="1456"/>
      <c r="AE150" s="1456"/>
      <c r="AF150" s="1456"/>
      <c r="AG150" s="1456"/>
      <c r="AH150" s="1456"/>
      <c r="AI150" s="1456"/>
      <c r="AJ150" s="1456"/>
      <c r="AK150" s="1456"/>
      <c r="AL150" s="1456"/>
      <c r="AM150" s="1456"/>
      <c r="AN150" s="1456"/>
      <c r="AO150" s="1456"/>
      <c r="AP150" s="1456"/>
      <c r="AQ150" s="1457"/>
      <c r="AR150" s="1457"/>
      <c r="AS150" s="1457"/>
      <c r="AT150" s="1457"/>
      <c r="AU150" s="1457"/>
      <c r="AV150" s="1457"/>
      <c r="AW150" s="1457"/>
      <c r="AX150" s="1457"/>
      <c r="AY150" s="1457"/>
      <c r="AZ150" s="1457"/>
      <c r="BA150" s="1457"/>
      <c r="BB150" s="1457"/>
      <c r="BC150" s="1457"/>
      <c r="BD150" s="1457"/>
      <c r="BE150" s="1457"/>
      <c r="BF150" s="1457"/>
      <c r="BG150" s="1457"/>
      <c r="BH150" s="1457"/>
      <c r="BI150" s="1456" t="str">
        <f>IF(作業３!I46=0,"",作業３!I46)</f>
        <v/>
      </c>
      <c r="BJ150" s="1456"/>
      <c r="BK150" s="1456"/>
      <c r="BL150" s="1456"/>
      <c r="BM150" s="1456"/>
      <c r="BN150" s="1456"/>
      <c r="BO150" s="1456"/>
      <c r="BP150" s="1456"/>
      <c r="BQ150" s="1456"/>
      <c r="BR150" s="1456"/>
      <c r="BS150" s="1456"/>
      <c r="BT150" s="1456"/>
      <c r="BU150" s="1456"/>
      <c r="BV150" s="1456"/>
      <c r="BW150" s="1456"/>
      <c r="BX150" s="1456"/>
      <c r="BY150" s="1456"/>
      <c r="BZ150" s="1456"/>
      <c r="CA150" s="859"/>
      <c r="CB150" s="859"/>
      <c r="CC150" s="859"/>
      <c r="CD150" s="859"/>
      <c r="CE150" s="859"/>
      <c r="CF150" s="859"/>
      <c r="CG150" s="859"/>
      <c r="CH150" s="859"/>
      <c r="CI150" s="859"/>
      <c r="CJ150" s="859"/>
      <c r="CK150" s="859"/>
      <c r="CL150" s="859"/>
      <c r="CM150" s="859"/>
      <c r="CN150" s="859"/>
      <c r="CO150" s="859"/>
      <c r="CP150" s="859"/>
      <c r="CQ150" s="859"/>
      <c r="CR150" s="861"/>
    </row>
    <row r="151" spans="5:101" ht="30.95" customHeight="1" thickBot="1">
      <c r="E151" s="888" t="s">
        <v>129</v>
      </c>
      <c r="F151" s="889"/>
      <c r="G151" s="889"/>
      <c r="H151" s="889"/>
      <c r="I151" s="889"/>
      <c r="J151" s="889"/>
      <c r="K151" s="889"/>
      <c r="L151" s="889"/>
      <c r="M151" s="889"/>
      <c r="N151" s="889"/>
      <c r="O151" s="889"/>
      <c r="P151" s="889"/>
      <c r="Q151" s="889"/>
      <c r="R151" s="889"/>
      <c r="S151" s="889"/>
      <c r="T151" s="889"/>
      <c r="U151" s="889"/>
      <c r="V151" s="889"/>
      <c r="W151" s="889"/>
      <c r="X151" s="890"/>
      <c r="Y151" s="1500">
        <f>IF(CT151=TRUE,"",SUM(Y124:AP129,Y131:AP132,Y133,Y135:AP136,Y140,Y141,Y143:AP144,Y145,Y146,Y148:AP150))</f>
        <v>0</v>
      </c>
      <c r="Z151" s="1501"/>
      <c r="AA151" s="1501"/>
      <c r="AB151" s="1501"/>
      <c r="AC151" s="1501"/>
      <c r="AD151" s="1501"/>
      <c r="AE151" s="1501"/>
      <c r="AF151" s="1501"/>
      <c r="AG151" s="1501"/>
      <c r="AH151" s="1501"/>
      <c r="AI151" s="1501"/>
      <c r="AJ151" s="1501"/>
      <c r="AK151" s="1501"/>
      <c r="AL151" s="1501"/>
      <c r="AM151" s="1501"/>
      <c r="AN151" s="1501"/>
      <c r="AO151" s="1501"/>
      <c r="AP151" s="1502"/>
      <c r="AQ151" s="771"/>
      <c r="AR151" s="772"/>
      <c r="AS151" s="772"/>
      <c r="AT151" s="772"/>
      <c r="AU151" s="772"/>
      <c r="AV151" s="772"/>
      <c r="AW151" s="772"/>
      <c r="AX151" s="772"/>
      <c r="AY151" s="772"/>
      <c r="AZ151" s="772"/>
      <c r="BA151" s="772"/>
      <c r="BB151" s="772"/>
      <c r="BC151" s="772"/>
      <c r="BD151" s="772"/>
      <c r="BE151" s="772"/>
      <c r="BF151" s="772"/>
      <c r="BG151" s="772"/>
      <c r="BH151" s="773"/>
      <c r="BI151" s="774">
        <f>IF(CV151=TRUE,"",SUM(BI124:BZ129,BI131:BZ132,BI133,BI135:BZ136,BI140,BI141,BI143:BZ144,BI145,BI146,BI148:BZ150))</f>
        <v>0</v>
      </c>
      <c r="BJ151" s="775"/>
      <c r="BK151" s="775"/>
      <c r="BL151" s="775"/>
      <c r="BM151" s="775"/>
      <c r="BN151" s="775"/>
      <c r="BO151" s="775"/>
      <c r="BP151" s="775"/>
      <c r="BQ151" s="775"/>
      <c r="BR151" s="775"/>
      <c r="BS151" s="775"/>
      <c r="BT151" s="775"/>
      <c r="BU151" s="775"/>
      <c r="BV151" s="775"/>
      <c r="BW151" s="775"/>
      <c r="BX151" s="775"/>
      <c r="BY151" s="775"/>
      <c r="BZ151" s="776"/>
      <c r="CA151" s="771"/>
      <c r="CB151" s="772"/>
      <c r="CC151" s="772"/>
      <c r="CD151" s="772"/>
      <c r="CE151" s="772"/>
      <c r="CF151" s="772"/>
      <c r="CG151" s="772"/>
      <c r="CH151" s="772"/>
      <c r="CI151" s="772"/>
      <c r="CJ151" s="772"/>
      <c r="CK151" s="772"/>
      <c r="CL151" s="772"/>
      <c r="CM151" s="772"/>
      <c r="CN151" s="772"/>
      <c r="CO151" s="772"/>
      <c r="CP151" s="772"/>
      <c r="CQ151" s="772"/>
      <c r="CR151" s="777"/>
      <c r="CS151">
        <f t="shared" si="1"/>
        <v>0</v>
      </c>
      <c r="CT151" t="b">
        <f>AND(Y123="",Y130="",Y133="",Y134="",Y141="",Y142="",Y145="",Y146="",Y147="",)</f>
        <v>0</v>
      </c>
      <c r="CU151" t="b">
        <f>AND(AQ123="",AQ130="",AQ133="",AQ134="",AQ141="",AQ142="",AQ145="",AQ146="",AQ147="",)</f>
        <v>0</v>
      </c>
      <c r="CV151" t="b">
        <f>AND(BI123="",BI130="",BI133="",BI134="",BI141="",BI142="",BI145="",BI146="",BI147="",)</f>
        <v>0</v>
      </c>
      <c r="CW151" t="b">
        <f>AND(CA123="",CA130="",CA133="",CA134="",CA141="",CA142="",CA145="",CA146="",CA147="",)</f>
        <v>0</v>
      </c>
    </row>
    <row r="152" spans="5:101" ht="30.95" customHeight="1" thickBot="1">
      <c r="E152" s="781" t="s">
        <v>476</v>
      </c>
      <c r="F152" s="782"/>
      <c r="G152" s="782"/>
      <c r="H152" s="782"/>
      <c r="I152" s="782"/>
      <c r="J152" s="782"/>
      <c r="K152" s="782"/>
      <c r="L152" s="782"/>
      <c r="M152" s="782"/>
      <c r="N152" s="782"/>
      <c r="O152" s="782"/>
      <c r="P152" s="782"/>
      <c r="Q152" s="782"/>
      <c r="R152" s="782"/>
      <c r="S152" s="782"/>
      <c r="T152" s="782"/>
      <c r="U152" s="782"/>
      <c r="V152" s="782"/>
      <c r="W152" s="782"/>
      <c r="X152" s="783"/>
      <c r="Y152" s="784"/>
      <c r="Z152" s="785"/>
      <c r="AA152" s="785"/>
      <c r="AB152" s="785"/>
      <c r="AC152" s="785"/>
      <c r="AD152" s="785"/>
      <c r="AE152" s="785"/>
      <c r="AF152" s="785"/>
      <c r="AG152" s="785"/>
      <c r="AH152" s="785"/>
      <c r="AI152" s="785"/>
      <c r="AJ152" s="785"/>
      <c r="AK152" s="785"/>
      <c r="AL152" s="785"/>
      <c r="AM152" s="785"/>
      <c r="AN152" s="785"/>
      <c r="AO152" s="785"/>
      <c r="AP152" s="786"/>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T152" t="b">
        <f>AND(Y152="",Y153="",Y154="",Y155="")</f>
        <v>1</v>
      </c>
    </row>
    <row r="153" spans="5:101" ht="30.95" customHeight="1" thickBot="1">
      <c r="E153" s="781" t="s">
        <v>477</v>
      </c>
      <c r="F153" s="782"/>
      <c r="G153" s="782"/>
      <c r="H153" s="782"/>
      <c r="I153" s="782"/>
      <c r="J153" s="782"/>
      <c r="K153" s="782"/>
      <c r="L153" s="782"/>
      <c r="M153" s="782"/>
      <c r="N153" s="782"/>
      <c r="O153" s="782"/>
      <c r="P153" s="782"/>
      <c r="Q153" s="782"/>
      <c r="R153" s="782"/>
      <c r="S153" s="782"/>
      <c r="T153" s="782"/>
      <c r="U153" s="782"/>
      <c r="V153" s="782"/>
      <c r="W153" s="782"/>
      <c r="X153" s="783"/>
      <c r="Y153" s="784"/>
      <c r="Z153" s="785"/>
      <c r="AA153" s="785"/>
      <c r="AB153" s="785"/>
      <c r="AC153" s="785"/>
      <c r="AD153" s="785"/>
      <c r="AE153" s="785"/>
      <c r="AF153" s="785"/>
      <c r="AG153" s="785"/>
      <c r="AH153" s="785"/>
      <c r="AI153" s="785"/>
      <c r="AJ153" s="785"/>
      <c r="AK153" s="785"/>
      <c r="AL153" s="785"/>
      <c r="AM153" s="785"/>
      <c r="AN153" s="785"/>
      <c r="AO153" s="785"/>
      <c r="AP153" s="786"/>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row>
    <row r="154" spans="5:101" ht="30.95" customHeight="1" thickBot="1">
      <c r="E154" s="781" t="s">
        <v>254</v>
      </c>
      <c r="F154" s="782"/>
      <c r="G154" s="782"/>
      <c r="H154" s="782"/>
      <c r="I154" s="782"/>
      <c r="J154" s="782"/>
      <c r="K154" s="782"/>
      <c r="L154" s="782"/>
      <c r="M154" s="782"/>
      <c r="N154" s="782"/>
      <c r="O154" s="782"/>
      <c r="P154" s="782"/>
      <c r="Q154" s="782"/>
      <c r="R154" s="782"/>
      <c r="S154" s="782"/>
      <c r="T154" s="782"/>
      <c r="U154" s="782"/>
      <c r="V154" s="782"/>
      <c r="W154" s="782"/>
      <c r="X154" s="783"/>
      <c r="Y154" s="784"/>
      <c r="Z154" s="785"/>
      <c r="AA154" s="785"/>
      <c r="AB154" s="785"/>
      <c r="AC154" s="785"/>
      <c r="AD154" s="785"/>
      <c r="AE154" s="785"/>
      <c r="AF154" s="785"/>
      <c r="AG154" s="785"/>
      <c r="AH154" s="785"/>
      <c r="AI154" s="785"/>
      <c r="AJ154" s="785"/>
      <c r="AK154" s="785"/>
      <c r="AL154" s="785"/>
      <c r="AM154" s="785"/>
      <c r="AN154" s="785"/>
      <c r="AO154" s="785"/>
      <c r="AP154" s="786"/>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row>
    <row r="155" spans="5:101" ht="30.95" customHeight="1" thickBot="1">
      <c r="E155" s="781" t="s">
        <v>478</v>
      </c>
      <c r="F155" s="782"/>
      <c r="G155" s="782"/>
      <c r="H155" s="782"/>
      <c r="I155" s="782"/>
      <c r="J155" s="782"/>
      <c r="K155" s="782"/>
      <c r="L155" s="782"/>
      <c r="M155" s="782"/>
      <c r="N155" s="782"/>
      <c r="O155" s="782"/>
      <c r="P155" s="782"/>
      <c r="Q155" s="782"/>
      <c r="R155" s="782"/>
      <c r="S155" s="782"/>
      <c r="T155" s="782"/>
      <c r="U155" s="782"/>
      <c r="V155" s="782"/>
      <c r="W155" s="782"/>
      <c r="X155" s="783"/>
      <c r="Y155" s="784"/>
      <c r="Z155" s="785"/>
      <c r="AA155" s="785"/>
      <c r="AB155" s="785"/>
      <c r="AC155" s="785"/>
      <c r="AD155" s="785"/>
      <c r="AE155" s="785"/>
      <c r="AF155" s="785"/>
      <c r="AG155" s="785"/>
      <c r="AH155" s="785"/>
      <c r="AI155" s="785"/>
      <c r="AJ155" s="785"/>
      <c r="AK155" s="785"/>
      <c r="AL155" s="785"/>
      <c r="AM155" s="785"/>
      <c r="AN155" s="785"/>
      <c r="AO155" s="785"/>
      <c r="AP155" s="786"/>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row>
    <row r="156" spans="5:101" ht="30.95" customHeight="1" thickBot="1">
      <c r="E156" s="841" t="s">
        <v>130</v>
      </c>
      <c r="F156" s="842"/>
      <c r="G156" s="842"/>
      <c r="H156" s="842"/>
      <c r="I156" s="842"/>
      <c r="J156" s="842"/>
      <c r="K156" s="842"/>
      <c r="L156" s="842"/>
      <c r="M156" s="842"/>
      <c r="N156" s="842"/>
      <c r="O156" s="842"/>
      <c r="P156" s="842"/>
      <c r="Q156" s="842"/>
      <c r="R156" s="842"/>
      <c r="S156" s="842"/>
      <c r="T156" s="842"/>
      <c r="U156" s="842"/>
      <c r="V156" s="842"/>
      <c r="W156" s="842"/>
      <c r="X156" s="843"/>
      <c r="Y156" s="771" t="str">
        <f>IF(CT152=TRUE,"",SUM(Y124:AP129,Y131:AP132,Y133,Y135:AP136,Y140,Y141,Y143:AP144,Y145,Y146,Y148:AP150,Y152:AP155))</f>
        <v/>
      </c>
      <c r="Z156" s="772"/>
      <c r="AA156" s="772"/>
      <c r="AB156" s="772"/>
      <c r="AC156" s="772"/>
      <c r="AD156" s="772"/>
      <c r="AE156" s="772"/>
      <c r="AF156" s="772"/>
      <c r="AG156" s="772"/>
      <c r="AH156" s="772"/>
      <c r="AI156" s="772"/>
      <c r="AJ156" s="772"/>
      <c r="AK156" s="772"/>
      <c r="AL156" s="772"/>
      <c r="AM156" s="772"/>
      <c r="AN156" s="772"/>
      <c r="AO156" s="772"/>
      <c r="AP156" s="844"/>
      <c r="AQ156" s="187"/>
      <c r="AR156" s="187"/>
      <c r="AS156" s="187"/>
      <c r="AT156" s="187"/>
      <c r="AU156" s="187"/>
      <c r="AV156" s="187"/>
      <c r="AW156" s="187"/>
      <c r="AX156" s="187"/>
      <c r="AY156" s="187"/>
      <c r="AZ156" s="187"/>
      <c r="BA156" s="187"/>
      <c r="BB156" s="187"/>
      <c r="BC156" s="187"/>
      <c r="BD156" s="187"/>
      <c r="BE156" s="187"/>
      <c r="BF156" s="187"/>
      <c r="BG156" s="187"/>
      <c r="BH156" s="187"/>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row>
    <row r="157" spans="5:101" ht="60" customHeight="1" thickTop="1">
      <c r="BI157" s="778" t="s">
        <v>252</v>
      </c>
      <c r="BJ157" s="779"/>
      <c r="BK157" s="779"/>
      <c r="BL157" s="779"/>
      <c r="BM157" s="779"/>
      <c r="BN157" s="779"/>
      <c r="BO157" s="779"/>
      <c r="BP157" s="779"/>
      <c r="BQ157" s="779"/>
      <c r="BR157" s="779"/>
      <c r="BS157" s="779"/>
      <c r="BT157" s="779"/>
      <c r="BU157" s="779"/>
      <c r="BV157" s="779"/>
      <c r="BW157" s="779"/>
      <c r="BX157" s="779"/>
      <c r="BY157" s="779"/>
      <c r="BZ157" s="779"/>
      <c r="CA157" s="780"/>
      <c r="CB157" s="780"/>
      <c r="CC157" s="780"/>
      <c r="CD157" s="780"/>
      <c r="CE157" s="780"/>
      <c r="CF157" s="780"/>
      <c r="CG157" s="780"/>
      <c r="CH157" s="780"/>
      <c r="CI157" s="780"/>
      <c r="CJ157" s="780"/>
      <c r="CK157" s="780"/>
      <c r="CL157" s="780"/>
      <c r="CM157" s="780"/>
      <c r="CN157" s="780"/>
      <c r="CO157" s="780"/>
      <c r="CP157" s="780"/>
      <c r="CQ157" s="780"/>
      <c r="CR157" s="780"/>
    </row>
    <row r="158" spans="5:101" ht="16.5" customHeight="1">
      <c r="CH158" s="1354" t="str">
        <f>CH110</f>
        <v>20230306SH</v>
      </c>
      <c r="CI158" s="1354"/>
      <c r="CJ158" s="1354"/>
      <c r="CK158" s="1354"/>
      <c r="CL158" s="1354"/>
      <c r="CM158" s="1354"/>
      <c r="CN158" s="1354"/>
      <c r="CO158" s="1354"/>
      <c r="CP158" s="1354"/>
      <c r="CQ158" s="1354"/>
      <c r="CR158" s="1354"/>
    </row>
    <row r="159" spans="5:101" ht="16.5" customHeight="1"/>
    <row r="160" spans="5:101" ht="9.75" customHeight="1"/>
    <row r="161" spans="5:101" ht="24.75" customHeight="1">
      <c r="E161" s="1"/>
      <c r="F161" s="1"/>
      <c r="G161" s="1"/>
      <c r="H161" s="1"/>
      <c r="I161" s="1"/>
      <c r="J161" s="1"/>
      <c r="K161" s="1"/>
      <c r="M161" s="1"/>
      <c r="N161" s="1"/>
      <c r="O161" s="1"/>
      <c r="P161" s="1"/>
      <c r="Q161" s="1"/>
      <c r="R161" s="1"/>
      <c r="S161" s="1"/>
      <c r="T161" s="1"/>
      <c r="U161" s="1"/>
      <c r="V161" s="1"/>
      <c r="W161" s="1"/>
      <c r="X161" s="1"/>
      <c r="Y161" s="1"/>
      <c r="Z161" s="1"/>
      <c r="AA161" s="1"/>
      <c r="AB161" s="1"/>
      <c r="AC161" s="1"/>
      <c r="AD161" s="1"/>
      <c r="AE161" s="1"/>
      <c r="AH161" s="3" t="s">
        <v>256</v>
      </c>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row>
    <row r="162" spans="5:101" ht="24.75" customHeight="1" thickBot="1">
      <c r="E162" s="9"/>
      <c r="F162" s="9"/>
      <c r="G162" s="9"/>
      <c r="H162" s="9"/>
      <c r="I162" s="9"/>
      <c r="J162" s="9"/>
      <c r="K162" s="9"/>
      <c r="L162" s="10"/>
      <c r="M162" s="9"/>
      <c r="N162" s="9"/>
      <c r="O162" s="9"/>
      <c r="P162" s="9"/>
      <c r="Q162" s="9"/>
      <c r="R162" s="9"/>
      <c r="S162" s="9"/>
      <c r="T162" s="9"/>
      <c r="U162" s="9"/>
      <c r="V162" s="9"/>
      <c r="W162" s="9"/>
      <c r="X162" s="9"/>
      <c r="Y162" s="9"/>
      <c r="Z162" s="9"/>
      <c r="AA162" s="9"/>
      <c r="AB162" s="9"/>
      <c r="AC162" s="9"/>
      <c r="AD162" s="9"/>
      <c r="AE162" s="9"/>
      <c r="AF162" s="10"/>
      <c r="AG162" s="10"/>
      <c r="AH162" s="649" t="s">
        <v>475</v>
      </c>
      <c r="AI162" s="649"/>
      <c r="AJ162" s="649"/>
      <c r="AK162" s="649"/>
      <c r="AL162" s="649"/>
      <c r="AM162" s="649"/>
      <c r="AN162" s="649"/>
      <c r="AO162" s="649"/>
      <c r="AP162" s="649"/>
      <c r="AQ162" s="649"/>
      <c r="AR162" s="649"/>
      <c r="AS162" s="649"/>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9"/>
      <c r="BT162" s="9"/>
      <c r="BU162" s="9"/>
      <c r="BV162" s="9"/>
      <c r="BW162" s="9"/>
      <c r="BX162" s="9"/>
      <c r="BY162" s="9"/>
      <c r="BZ162" s="1355" t="s">
        <v>158</v>
      </c>
      <c r="CA162" s="1355"/>
      <c r="CB162" s="1355"/>
      <c r="CC162" s="1355"/>
      <c r="CD162" s="1355"/>
      <c r="CE162" s="1355"/>
      <c r="CF162" s="1355"/>
      <c r="CG162" s="1355"/>
      <c r="CH162" s="1355"/>
      <c r="CI162" s="1355"/>
      <c r="CJ162" s="1355"/>
      <c r="CK162" s="1355"/>
      <c r="CL162" s="1355"/>
      <c r="CM162" s="1355"/>
      <c r="CN162" s="1355"/>
      <c r="CO162" s="1355"/>
      <c r="CP162" s="1355"/>
      <c r="CQ162" s="1355"/>
      <c r="CR162" s="1355"/>
    </row>
    <row r="163" spans="5:101" ht="24.75" customHeight="1" thickTop="1">
      <c r="E163" s="874" t="s">
        <v>483</v>
      </c>
      <c r="F163" s="875"/>
      <c r="G163" s="875"/>
      <c r="H163" s="875"/>
      <c r="I163" s="875"/>
      <c r="J163" s="875"/>
      <c r="K163" s="875"/>
      <c r="L163" s="875"/>
      <c r="M163" s="875"/>
      <c r="N163" s="875"/>
      <c r="O163" s="875"/>
      <c r="P163" s="875"/>
      <c r="Q163" s="875"/>
      <c r="R163" s="875"/>
      <c r="S163" s="875"/>
      <c r="T163" s="875"/>
      <c r="U163" s="875"/>
      <c r="V163" s="875"/>
      <c r="W163" s="875"/>
      <c r="X163" s="875"/>
      <c r="Y163" s="875"/>
      <c r="Z163" s="875"/>
      <c r="AA163" s="875"/>
      <c r="AB163" s="875"/>
      <c r="AC163" s="875"/>
      <c r="AD163" s="875"/>
      <c r="AE163" s="875"/>
      <c r="AF163" s="875"/>
      <c r="AG163" s="875"/>
      <c r="AH163" s="875"/>
      <c r="AI163" s="875"/>
      <c r="AJ163" s="875"/>
      <c r="AK163" s="875"/>
      <c r="AL163" s="875"/>
      <c r="AM163" s="875"/>
      <c r="AN163" s="875"/>
      <c r="AO163" s="875"/>
      <c r="AP163" s="876"/>
      <c r="AQ163" s="1"/>
      <c r="AR163" s="1"/>
      <c r="AS163" s="1"/>
      <c r="AT163" s="1"/>
      <c r="AU163" s="1"/>
      <c r="AV163" s="1360" t="str">
        <f ca="1">IF(作業２!H86=8,"0パンチ",CONCATENATE(作業２!H81,作業２!H82))</f>
        <v/>
      </c>
      <c r="AW163" s="1360"/>
      <c r="AX163" s="1360"/>
      <c r="AY163" s="1360"/>
      <c r="AZ163" s="1360"/>
      <c r="BA163" s="1360"/>
      <c r="BB163" s="1360"/>
      <c r="BC163" s="1360"/>
      <c r="BD163" s="1360"/>
      <c r="BE163" s="1360"/>
      <c r="BF163" s="1360"/>
      <c r="BG163" s="1360"/>
      <c r="BH163" s="1360"/>
      <c r="BI163" s="1360"/>
      <c r="BJ163" s="1360"/>
      <c r="BK163" s="1360"/>
      <c r="BL163" s="1360"/>
      <c r="BM163" s="1360"/>
      <c r="BN163" s="1360"/>
      <c r="BO163" s="1360"/>
      <c r="BP163" s="1360"/>
      <c r="BQ163" s="1360"/>
      <c r="BR163" s="1360"/>
      <c r="BS163" s="1360"/>
      <c r="BT163" s="1360"/>
      <c r="BU163" s="1360"/>
      <c r="BV163" s="9"/>
      <c r="BW163" s="9"/>
      <c r="BX163" s="9"/>
      <c r="BY163" s="9"/>
      <c r="BZ163" s="1356" t="s">
        <v>0</v>
      </c>
      <c r="CA163" s="1357"/>
      <c r="CB163" s="1357"/>
      <c r="CC163" s="1357"/>
      <c r="CD163" s="1357"/>
      <c r="CE163" s="1357"/>
      <c r="CF163" s="1357"/>
      <c r="CG163" s="1357"/>
      <c r="CH163" s="1357"/>
      <c r="CI163" s="1357"/>
      <c r="CJ163" s="1357"/>
      <c r="CK163" s="1357"/>
      <c r="CL163" s="1357"/>
      <c r="CM163" s="1357"/>
      <c r="CN163" s="1357"/>
      <c r="CO163" s="1357"/>
      <c r="CP163" s="1357"/>
      <c r="CQ163" s="1357"/>
      <c r="CR163" s="1358"/>
    </row>
    <row r="164" spans="5:101" ht="39" customHeight="1">
      <c r="E164" s="750" t="str">
        <f>IF(L18="","",L18)</f>
        <v/>
      </c>
      <c r="F164" s="751"/>
      <c r="G164" s="751"/>
      <c r="H164" s="751"/>
      <c r="I164" s="751"/>
      <c r="J164" s="751"/>
      <c r="K164" s="751"/>
      <c r="L164" s="751"/>
      <c r="M164" s="751"/>
      <c r="N164" s="751"/>
      <c r="O164" s="751"/>
      <c r="P164" s="751"/>
      <c r="Q164" s="751"/>
      <c r="R164" s="751"/>
      <c r="S164" s="751"/>
      <c r="T164" s="751"/>
      <c r="U164" s="751"/>
      <c r="V164" s="751"/>
      <c r="W164" s="751"/>
      <c r="X164" s="751"/>
      <c r="Y164" s="751"/>
      <c r="Z164" s="751"/>
      <c r="AA164" s="751"/>
      <c r="AB164" s="751"/>
      <c r="AC164" s="751"/>
      <c r="AD164" s="751"/>
      <c r="AE164" s="751"/>
      <c r="AF164" s="751"/>
      <c r="AG164" s="751"/>
      <c r="AH164" s="751"/>
      <c r="AI164" s="751"/>
      <c r="AJ164" s="751"/>
      <c r="AK164" s="751"/>
      <c r="AL164" s="751"/>
      <c r="AM164" s="751"/>
      <c r="AN164" s="751"/>
      <c r="AO164" s="751"/>
      <c r="AP164" s="752"/>
      <c r="AV164" s="1360"/>
      <c r="AW164" s="1360"/>
      <c r="AX164" s="1360"/>
      <c r="AY164" s="1360"/>
      <c r="AZ164" s="1360"/>
      <c r="BA164" s="1360"/>
      <c r="BB164" s="1360"/>
      <c r="BC164" s="1360"/>
      <c r="BD164" s="1360"/>
      <c r="BE164" s="1360"/>
      <c r="BF164" s="1360"/>
      <c r="BG164" s="1360"/>
      <c r="BH164" s="1360"/>
      <c r="BI164" s="1360"/>
      <c r="BJ164" s="1360"/>
      <c r="BK164" s="1360"/>
      <c r="BL164" s="1360"/>
      <c r="BM164" s="1360"/>
      <c r="BN164" s="1360"/>
      <c r="BO164" s="1360"/>
      <c r="BP164" s="1360"/>
      <c r="BQ164" s="1360"/>
      <c r="BR164" s="1360"/>
      <c r="BS164" s="1360"/>
      <c r="BT164" s="1360"/>
      <c r="BU164" s="1360"/>
      <c r="BZ164" s="996"/>
      <c r="CA164" s="997"/>
      <c r="CB164" s="997"/>
      <c r="CC164" s="997"/>
      <c r="CD164" s="997"/>
      <c r="CE164" s="997"/>
      <c r="CF164" s="997"/>
      <c r="CG164" s="997"/>
      <c r="CH164" s="997"/>
      <c r="CI164" s="997"/>
      <c r="CJ164" s="997"/>
      <c r="CK164" s="997"/>
      <c r="CL164" s="997"/>
      <c r="CM164" s="997"/>
      <c r="CN164" s="997"/>
      <c r="CO164" s="997"/>
      <c r="CP164" s="997"/>
      <c r="CQ164" s="997"/>
      <c r="CR164" s="998"/>
    </row>
    <row r="165" spans="5:101" ht="15" customHeight="1" thickBot="1">
      <c r="E165" s="753"/>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5"/>
      <c r="AV165" s="1360"/>
      <c r="AW165" s="1360"/>
      <c r="AX165" s="1360"/>
      <c r="AY165" s="1360"/>
      <c r="AZ165" s="1360"/>
      <c r="BA165" s="1360"/>
      <c r="BB165" s="1360"/>
      <c r="BC165" s="1360"/>
      <c r="BD165" s="1360"/>
      <c r="BE165" s="1360"/>
      <c r="BF165" s="1360"/>
      <c r="BG165" s="1360"/>
      <c r="BH165" s="1360"/>
      <c r="BI165" s="1360"/>
      <c r="BJ165" s="1360"/>
      <c r="BK165" s="1360"/>
      <c r="BL165" s="1360"/>
      <c r="BM165" s="1360"/>
      <c r="BN165" s="1360"/>
      <c r="BO165" s="1360"/>
      <c r="BP165" s="1360"/>
      <c r="BQ165" s="1360"/>
      <c r="BR165" s="1360"/>
      <c r="BS165" s="1360"/>
      <c r="BT165" s="1360"/>
      <c r="BU165" s="1360"/>
    </row>
    <row r="166" spans="5:101" ht="15" customHeight="1" thickTop="1" thickBot="1">
      <c r="BI166" s="886" t="str">
        <f ca="1">BI119</f>
        <v>（令和5年4月1日～令和6年3月31日　単位：円）</v>
      </c>
      <c r="BJ166" s="886"/>
      <c r="BK166" s="886"/>
      <c r="BL166" s="886"/>
      <c r="BM166" s="886"/>
      <c r="BN166" s="886"/>
      <c r="BO166" s="886"/>
      <c r="BP166" s="886"/>
      <c r="BQ166" s="886"/>
      <c r="BR166" s="886"/>
      <c r="BS166" s="886"/>
      <c r="BT166" s="886"/>
      <c r="BU166" s="886"/>
      <c r="BV166" s="886"/>
      <c r="BW166" s="886"/>
      <c r="BX166" s="886"/>
      <c r="BY166" s="886"/>
      <c r="BZ166" s="886"/>
      <c r="CA166" s="886"/>
      <c r="CB166" s="886"/>
      <c r="CC166" s="886"/>
      <c r="CD166" s="886"/>
      <c r="CE166" s="886"/>
      <c r="CF166" s="886"/>
      <c r="CG166" s="886"/>
      <c r="CH166" s="886"/>
      <c r="CI166" s="886"/>
      <c r="CJ166" s="886"/>
      <c r="CK166" s="886"/>
      <c r="CL166" s="886"/>
      <c r="CM166" s="886"/>
      <c r="CN166" s="886"/>
      <c r="CO166" s="886"/>
      <c r="CP166" s="886"/>
      <c r="CQ166" s="886"/>
      <c r="CR166" s="886"/>
    </row>
    <row r="167" spans="5:101" ht="18" customHeight="1" thickTop="1">
      <c r="E167" s="877" t="s">
        <v>85</v>
      </c>
      <c r="F167" s="878"/>
      <c r="G167" s="878"/>
      <c r="H167" s="878"/>
      <c r="I167" s="878"/>
      <c r="J167" s="878"/>
      <c r="K167" s="878"/>
      <c r="L167" s="878"/>
      <c r="M167" s="878"/>
      <c r="N167" s="878"/>
      <c r="O167" s="878"/>
      <c r="P167" s="878"/>
      <c r="Q167" s="878"/>
      <c r="R167" s="878"/>
      <c r="S167" s="878"/>
      <c r="T167" s="878"/>
      <c r="U167" s="878"/>
      <c r="V167" s="878"/>
      <c r="W167" s="878"/>
      <c r="X167" s="879"/>
      <c r="Y167" s="650" t="s">
        <v>106</v>
      </c>
      <c r="Z167" s="651"/>
      <c r="AA167" s="651"/>
      <c r="AB167" s="651"/>
      <c r="AC167" s="651"/>
      <c r="AD167" s="651"/>
      <c r="AE167" s="651"/>
      <c r="AF167" s="651"/>
      <c r="AG167" s="651"/>
      <c r="AH167" s="651"/>
      <c r="AI167" s="651"/>
      <c r="AJ167" s="651"/>
      <c r="AK167" s="651"/>
      <c r="AL167" s="651"/>
      <c r="AM167" s="651"/>
      <c r="AN167" s="651"/>
      <c r="AO167" s="651"/>
      <c r="AP167" s="652"/>
      <c r="AQ167" s="656"/>
      <c r="AR167" s="657"/>
      <c r="AS167" s="657"/>
      <c r="AT167" s="657"/>
      <c r="AU167" s="657"/>
      <c r="AV167" s="657"/>
      <c r="AW167" s="657"/>
      <c r="AX167" s="657"/>
      <c r="AY167" s="657"/>
      <c r="AZ167" s="657"/>
      <c r="BA167" s="657"/>
      <c r="BB167" s="657"/>
      <c r="BC167" s="657"/>
      <c r="BD167" s="657"/>
      <c r="BE167" s="657"/>
      <c r="BF167" s="657"/>
      <c r="BG167" s="657"/>
      <c r="BH167" s="658"/>
      <c r="BI167" s="662" t="s">
        <v>105</v>
      </c>
      <c r="BJ167" s="663"/>
      <c r="BK167" s="663"/>
      <c r="BL167" s="663"/>
      <c r="BM167" s="663"/>
      <c r="BN167" s="663"/>
      <c r="BO167" s="663"/>
      <c r="BP167" s="663"/>
      <c r="BQ167" s="663"/>
      <c r="BR167" s="663"/>
      <c r="BS167" s="663"/>
      <c r="BT167" s="663"/>
      <c r="BU167" s="663"/>
      <c r="BV167" s="663"/>
      <c r="BW167" s="663"/>
      <c r="BX167" s="663"/>
      <c r="BY167" s="663"/>
      <c r="BZ167" s="664"/>
      <c r="CA167" s="665"/>
      <c r="CB167" s="666"/>
      <c r="CC167" s="666"/>
      <c r="CD167" s="666"/>
      <c r="CE167" s="666"/>
      <c r="CF167" s="666"/>
      <c r="CG167" s="666"/>
      <c r="CH167" s="666"/>
      <c r="CI167" s="666"/>
      <c r="CJ167" s="666"/>
      <c r="CK167" s="666"/>
      <c r="CL167" s="666"/>
      <c r="CM167" s="666"/>
      <c r="CN167" s="666"/>
      <c r="CO167" s="666"/>
      <c r="CP167" s="666"/>
      <c r="CQ167" s="666"/>
      <c r="CR167" s="667"/>
    </row>
    <row r="168" spans="5:101" ht="18" customHeight="1">
      <c r="E168" s="880"/>
      <c r="F168" s="881"/>
      <c r="G168" s="881"/>
      <c r="H168" s="881"/>
      <c r="I168" s="881"/>
      <c r="J168" s="881"/>
      <c r="K168" s="881"/>
      <c r="L168" s="881"/>
      <c r="M168" s="881"/>
      <c r="N168" s="881"/>
      <c r="O168" s="881"/>
      <c r="P168" s="881"/>
      <c r="Q168" s="881"/>
      <c r="R168" s="881"/>
      <c r="S168" s="881"/>
      <c r="T168" s="881"/>
      <c r="U168" s="881"/>
      <c r="V168" s="881"/>
      <c r="W168" s="881"/>
      <c r="X168" s="882"/>
      <c r="Y168" s="653"/>
      <c r="Z168" s="654"/>
      <c r="AA168" s="654"/>
      <c r="AB168" s="654"/>
      <c r="AC168" s="654"/>
      <c r="AD168" s="654"/>
      <c r="AE168" s="654"/>
      <c r="AF168" s="654"/>
      <c r="AG168" s="654"/>
      <c r="AH168" s="654"/>
      <c r="AI168" s="654"/>
      <c r="AJ168" s="654"/>
      <c r="AK168" s="654"/>
      <c r="AL168" s="654"/>
      <c r="AM168" s="654"/>
      <c r="AN168" s="654"/>
      <c r="AO168" s="654"/>
      <c r="AP168" s="655"/>
      <c r="AQ168" s="659"/>
      <c r="AR168" s="660"/>
      <c r="AS168" s="660"/>
      <c r="AT168" s="660"/>
      <c r="AU168" s="660"/>
      <c r="AV168" s="660"/>
      <c r="AW168" s="660"/>
      <c r="AX168" s="660"/>
      <c r="AY168" s="660"/>
      <c r="AZ168" s="660"/>
      <c r="BA168" s="660"/>
      <c r="BB168" s="660"/>
      <c r="BC168" s="660"/>
      <c r="BD168" s="660"/>
      <c r="BE168" s="660"/>
      <c r="BF168" s="660"/>
      <c r="BG168" s="660"/>
      <c r="BH168" s="661"/>
      <c r="BI168" s="668" t="str">
        <f>IF(作業２!H9="","",作業２!H9)</f>
        <v/>
      </c>
      <c r="BJ168" s="669"/>
      <c r="BK168" s="669"/>
      <c r="BL168" s="669"/>
      <c r="BM168" s="669"/>
      <c r="BN168" s="669"/>
      <c r="BO168" s="669"/>
      <c r="BP168" s="669"/>
      <c r="BQ168" s="669"/>
      <c r="BR168" s="669"/>
      <c r="BS168" s="669"/>
      <c r="BT168" s="669"/>
      <c r="BU168" s="669"/>
      <c r="BV168" s="669"/>
      <c r="BW168" s="669"/>
      <c r="BX168" s="669"/>
      <c r="BY168" s="669"/>
      <c r="BZ168" s="670"/>
      <c r="CA168" s="862"/>
      <c r="CB168" s="863"/>
      <c r="CC168" s="863"/>
      <c r="CD168" s="863"/>
      <c r="CE168" s="863"/>
      <c r="CF168" s="863"/>
      <c r="CG168" s="863"/>
      <c r="CH168" s="863"/>
      <c r="CI168" s="863"/>
      <c r="CJ168" s="863"/>
      <c r="CK168" s="863"/>
      <c r="CL168" s="863"/>
      <c r="CM168" s="863"/>
      <c r="CN168" s="863"/>
      <c r="CO168" s="863"/>
      <c r="CP168" s="863"/>
      <c r="CQ168" s="863"/>
      <c r="CR168" s="864"/>
    </row>
    <row r="169" spans="5:101" ht="36" customHeight="1" thickBot="1">
      <c r="E169" s="883"/>
      <c r="F169" s="884"/>
      <c r="G169" s="884"/>
      <c r="H169" s="884"/>
      <c r="I169" s="884"/>
      <c r="J169" s="884"/>
      <c r="K169" s="884"/>
      <c r="L169" s="884"/>
      <c r="M169" s="884"/>
      <c r="N169" s="884"/>
      <c r="O169" s="884"/>
      <c r="P169" s="884"/>
      <c r="Q169" s="884"/>
      <c r="R169" s="884"/>
      <c r="S169" s="884"/>
      <c r="T169" s="884"/>
      <c r="U169" s="884"/>
      <c r="V169" s="884"/>
      <c r="W169" s="884"/>
      <c r="X169" s="885"/>
      <c r="Y169" s="868" t="s">
        <v>104</v>
      </c>
      <c r="Z169" s="869"/>
      <c r="AA169" s="869"/>
      <c r="AB169" s="869"/>
      <c r="AC169" s="869"/>
      <c r="AD169" s="869"/>
      <c r="AE169" s="869"/>
      <c r="AF169" s="869"/>
      <c r="AG169" s="869"/>
      <c r="AH169" s="869"/>
      <c r="AI169" s="869"/>
      <c r="AJ169" s="869"/>
      <c r="AK169" s="869"/>
      <c r="AL169" s="869"/>
      <c r="AM169" s="869"/>
      <c r="AN169" s="869"/>
      <c r="AO169" s="869"/>
      <c r="AP169" s="870"/>
      <c r="AQ169" s="871"/>
      <c r="AR169" s="872"/>
      <c r="AS169" s="872"/>
      <c r="AT169" s="872"/>
      <c r="AU169" s="872"/>
      <c r="AV169" s="872"/>
      <c r="AW169" s="872"/>
      <c r="AX169" s="872"/>
      <c r="AY169" s="872"/>
      <c r="AZ169" s="872"/>
      <c r="BA169" s="872"/>
      <c r="BB169" s="872"/>
      <c r="BC169" s="872"/>
      <c r="BD169" s="872"/>
      <c r="BE169" s="872"/>
      <c r="BF169" s="872"/>
      <c r="BG169" s="872"/>
      <c r="BH169" s="873"/>
      <c r="BI169" s="671"/>
      <c r="BJ169" s="672"/>
      <c r="BK169" s="672"/>
      <c r="BL169" s="672"/>
      <c r="BM169" s="672"/>
      <c r="BN169" s="672"/>
      <c r="BO169" s="672"/>
      <c r="BP169" s="672"/>
      <c r="BQ169" s="672"/>
      <c r="BR169" s="672"/>
      <c r="BS169" s="672"/>
      <c r="BT169" s="672"/>
      <c r="BU169" s="672"/>
      <c r="BV169" s="672"/>
      <c r="BW169" s="672"/>
      <c r="BX169" s="672"/>
      <c r="BY169" s="672"/>
      <c r="BZ169" s="673"/>
      <c r="CA169" s="865"/>
      <c r="CB169" s="866"/>
      <c r="CC169" s="866"/>
      <c r="CD169" s="866"/>
      <c r="CE169" s="866"/>
      <c r="CF169" s="866"/>
      <c r="CG169" s="866"/>
      <c r="CH169" s="866"/>
      <c r="CI169" s="866"/>
      <c r="CJ169" s="866"/>
      <c r="CK169" s="866"/>
      <c r="CL169" s="866"/>
      <c r="CM169" s="866"/>
      <c r="CN169" s="866"/>
      <c r="CO169" s="866"/>
      <c r="CP169" s="866"/>
      <c r="CQ169" s="866"/>
      <c r="CR169" s="867"/>
    </row>
    <row r="170" spans="5:101" ht="39.950000000000003" customHeight="1">
      <c r="E170" s="677" t="s">
        <v>86</v>
      </c>
      <c r="F170" s="678"/>
      <c r="G170" s="678"/>
      <c r="H170" s="678"/>
      <c r="I170" s="678"/>
      <c r="J170" s="678"/>
      <c r="K170" s="678"/>
      <c r="L170" s="678"/>
      <c r="M170" s="678"/>
      <c r="N170" s="678"/>
      <c r="O170" s="678"/>
      <c r="P170" s="678"/>
      <c r="Q170" s="678"/>
      <c r="R170" s="678"/>
      <c r="S170" s="678"/>
      <c r="T170" s="678"/>
      <c r="U170" s="678"/>
      <c r="V170" s="678"/>
      <c r="W170" s="678"/>
      <c r="X170" s="679"/>
      <c r="Y170" s="1504" t="str">
        <f>IF(CT170=TRUE,"",SUM(Y172,Y174,Y176,Y178,Y179,Y180,Y181))</f>
        <v/>
      </c>
      <c r="Z170" s="1504"/>
      <c r="AA170" s="1504"/>
      <c r="AB170" s="1504"/>
      <c r="AC170" s="1504"/>
      <c r="AD170" s="1504"/>
      <c r="AE170" s="1504"/>
      <c r="AF170" s="1504"/>
      <c r="AG170" s="1504"/>
      <c r="AH170" s="1504"/>
      <c r="AI170" s="1504"/>
      <c r="AJ170" s="1504"/>
      <c r="AK170" s="1504"/>
      <c r="AL170" s="1504"/>
      <c r="AM170" s="1504"/>
      <c r="AN170" s="1504"/>
      <c r="AO170" s="1504"/>
      <c r="AP170" s="1504"/>
      <c r="AQ170" s="1505" t="str">
        <f>IF(CU170=TRUE,"",SUM(AQ172,AQ174,AQ176,AQ178,AQ179,AQ180,AQ181))</f>
        <v/>
      </c>
      <c r="AR170" s="1505"/>
      <c r="AS170" s="1505"/>
      <c r="AT170" s="1505"/>
      <c r="AU170" s="1505"/>
      <c r="AV170" s="1505"/>
      <c r="AW170" s="1505"/>
      <c r="AX170" s="1505"/>
      <c r="AY170" s="1505"/>
      <c r="AZ170" s="1505"/>
      <c r="BA170" s="1505"/>
      <c r="BB170" s="1505"/>
      <c r="BC170" s="1505"/>
      <c r="BD170" s="1505"/>
      <c r="BE170" s="1505"/>
      <c r="BF170" s="1505"/>
      <c r="BG170" s="1505"/>
      <c r="BH170" s="1505"/>
      <c r="BI170" s="1504" t="str">
        <f>IF(CV170=TRUE,"",SUM(BI172,BI174,BI176,BI178,BI179,BI180,BI181))</f>
        <v/>
      </c>
      <c r="BJ170" s="1504"/>
      <c r="BK170" s="1504"/>
      <c r="BL170" s="1504"/>
      <c r="BM170" s="1504"/>
      <c r="BN170" s="1504"/>
      <c r="BO170" s="1504"/>
      <c r="BP170" s="1504"/>
      <c r="BQ170" s="1504"/>
      <c r="BR170" s="1504"/>
      <c r="BS170" s="1504"/>
      <c r="BT170" s="1504"/>
      <c r="BU170" s="1504"/>
      <c r="BV170" s="1504"/>
      <c r="BW170" s="1504"/>
      <c r="BX170" s="1504"/>
      <c r="BY170" s="1504"/>
      <c r="BZ170" s="1504"/>
      <c r="CA170" s="846" t="str">
        <f>IF(CW170=TRUE,"",SUM(CA172,CA174,CA176,CA178,CA179,CA180,CA181))</f>
        <v/>
      </c>
      <c r="CB170" s="846"/>
      <c r="CC170" s="846"/>
      <c r="CD170" s="846"/>
      <c r="CE170" s="846"/>
      <c r="CF170" s="846"/>
      <c r="CG170" s="846"/>
      <c r="CH170" s="846"/>
      <c r="CI170" s="846"/>
      <c r="CJ170" s="846"/>
      <c r="CK170" s="846"/>
      <c r="CL170" s="846"/>
      <c r="CM170" s="846"/>
      <c r="CN170" s="846"/>
      <c r="CO170" s="846"/>
      <c r="CP170" s="846"/>
      <c r="CQ170" s="846"/>
      <c r="CR170" s="847"/>
      <c r="CT170" t="b">
        <f>AND(Y171="",Y175="",Y179="",Y180="",Y181="")</f>
        <v>1</v>
      </c>
      <c r="CU170" t="b">
        <f>AND(AQ171="",AQ175="",AQ179="",AQ180="",AQ181="")</f>
        <v>1</v>
      </c>
      <c r="CV170" t="b">
        <f>AND(BI171="",BI175="",BI179="",BI180="",BI181="")</f>
        <v>1</v>
      </c>
      <c r="CW170" t="b">
        <f>AND(CA171="",CA175="",CA179="",CA180="",CA175="",CA176="")</f>
        <v>1</v>
      </c>
    </row>
    <row r="171" spans="5:101" ht="35.1" customHeight="1">
      <c r="E171" s="708" t="s">
        <v>133</v>
      </c>
      <c r="F171" s="690"/>
      <c r="G171" s="691"/>
      <c r="H171" s="680" t="s">
        <v>136</v>
      </c>
      <c r="I171" s="681"/>
      <c r="J171" s="681"/>
      <c r="K171" s="681"/>
      <c r="L171" s="681"/>
      <c r="M171" s="681"/>
      <c r="N171" s="681"/>
      <c r="O171" s="681"/>
      <c r="P171" s="681"/>
      <c r="Q171" s="681"/>
      <c r="R171" s="681"/>
      <c r="S171" s="681"/>
      <c r="T171" s="681"/>
      <c r="U171" s="681"/>
      <c r="V171" s="681"/>
      <c r="W171" s="681"/>
      <c r="X171" s="682"/>
      <c r="Y171" s="840" t="str">
        <f>IF(CT171=TRUE,"",SUM(Y172,Y174))</f>
        <v/>
      </c>
      <c r="Z171" s="840"/>
      <c r="AA171" s="840"/>
      <c r="AB171" s="840"/>
      <c r="AC171" s="840"/>
      <c r="AD171" s="840"/>
      <c r="AE171" s="840"/>
      <c r="AF171" s="840"/>
      <c r="AG171" s="840"/>
      <c r="AH171" s="840"/>
      <c r="AI171" s="840"/>
      <c r="AJ171" s="840"/>
      <c r="AK171" s="840"/>
      <c r="AL171" s="840"/>
      <c r="AM171" s="840"/>
      <c r="AN171" s="840"/>
      <c r="AO171" s="840"/>
      <c r="AP171" s="840"/>
      <c r="AQ171" s="798" t="str">
        <f>IF(CU171=TRUE,"",SUM(AQ172,AQ174))</f>
        <v/>
      </c>
      <c r="AR171" s="798"/>
      <c r="AS171" s="798"/>
      <c r="AT171" s="798"/>
      <c r="AU171" s="798"/>
      <c r="AV171" s="798"/>
      <c r="AW171" s="798"/>
      <c r="AX171" s="798"/>
      <c r="AY171" s="798"/>
      <c r="AZ171" s="798"/>
      <c r="BA171" s="798"/>
      <c r="BB171" s="798"/>
      <c r="BC171" s="798"/>
      <c r="BD171" s="798"/>
      <c r="BE171" s="798"/>
      <c r="BF171" s="798"/>
      <c r="BG171" s="798"/>
      <c r="BH171" s="798"/>
      <c r="BI171" s="840" t="str">
        <f>IF(CV171=TRUE,"",SUM(BI172,BI174))</f>
        <v/>
      </c>
      <c r="BJ171" s="840"/>
      <c r="BK171" s="840"/>
      <c r="BL171" s="840"/>
      <c r="BM171" s="840"/>
      <c r="BN171" s="840"/>
      <c r="BO171" s="840"/>
      <c r="BP171" s="840"/>
      <c r="BQ171" s="840"/>
      <c r="BR171" s="840"/>
      <c r="BS171" s="840"/>
      <c r="BT171" s="840"/>
      <c r="BU171" s="840"/>
      <c r="BV171" s="840"/>
      <c r="BW171" s="840"/>
      <c r="BX171" s="840"/>
      <c r="BY171" s="840"/>
      <c r="BZ171" s="840"/>
      <c r="CA171" s="823" t="str">
        <f>IF(CW171=TRUE,"",SUM(CA172,CA174))</f>
        <v/>
      </c>
      <c r="CB171" s="823"/>
      <c r="CC171" s="823"/>
      <c r="CD171" s="823"/>
      <c r="CE171" s="823"/>
      <c r="CF171" s="823"/>
      <c r="CG171" s="823"/>
      <c r="CH171" s="823"/>
      <c r="CI171" s="823"/>
      <c r="CJ171" s="823"/>
      <c r="CK171" s="823"/>
      <c r="CL171" s="823"/>
      <c r="CM171" s="823"/>
      <c r="CN171" s="823"/>
      <c r="CO171" s="823"/>
      <c r="CP171" s="823"/>
      <c r="CQ171" s="823"/>
      <c r="CR171" s="824"/>
      <c r="CT171" t="b">
        <f>AND(Y172="",Y174="")</f>
        <v>1</v>
      </c>
      <c r="CU171" t="b">
        <f>AND(AQ172="",AQ174="")</f>
        <v>1</v>
      </c>
      <c r="CV171" t="b">
        <f>AND(BI172="",BI174="")</f>
        <v>1</v>
      </c>
      <c r="CW171" t="b">
        <f>AND(CA172="",CA174="")</f>
        <v>1</v>
      </c>
    </row>
    <row r="172" spans="5:101" ht="32.1" customHeight="1">
      <c r="E172" s="709"/>
      <c r="F172" s="693"/>
      <c r="G172" s="694"/>
      <c r="H172" s="689" t="s">
        <v>133</v>
      </c>
      <c r="I172" s="690"/>
      <c r="J172" s="691"/>
      <c r="K172" s="698" t="s">
        <v>87</v>
      </c>
      <c r="L172" s="699"/>
      <c r="M172" s="699"/>
      <c r="N172" s="699"/>
      <c r="O172" s="699"/>
      <c r="P172" s="699"/>
      <c r="Q172" s="699"/>
      <c r="R172" s="699"/>
      <c r="S172" s="699"/>
      <c r="T172" s="699"/>
      <c r="U172" s="699"/>
      <c r="V172" s="699"/>
      <c r="W172" s="699"/>
      <c r="X172" s="700"/>
      <c r="Y172" s="707" t="str">
        <f>BI172</f>
        <v/>
      </c>
      <c r="Z172" s="707"/>
      <c r="AA172" s="707"/>
      <c r="AB172" s="707"/>
      <c r="AC172" s="707"/>
      <c r="AD172" s="707"/>
      <c r="AE172" s="707"/>
      <c r="AF172" s="707"/>
      <c r="AG172" s="707"/>
      <c r="AH172" s="707"/>
      <c r="AI172" s="707"/>
      <c r="AJ172" s="707"/>
      <c r="AK172" s="707"/>
      <c r="AL172" s="707"/>
      <c r="AM172" s="707"/>
      <c r="AN172" s="707"/>
      <c r="AO172" s="707"/>
      <c r="AP172" s="707"/>
      <c r="AQ172" s="793"/>
      <c r="AR172" s="793"/>
      <c r="AS172" s="793"/>
      <c r="AT172" s="793"/>
      <c r="AU172" s="793"/>
      <c r="AV172" s="793"/>
      <c r="AW172" s="793"/>
      <c r="AX172" s="793"/>
      <c r="AY172" s="793"/>
      <c r="AZ172" s="793"/>
      <c r="BA172" s="793"/>
      <c r="BB172" s="793"/>
      <c r="BC172" s="793"/>
      <c r="BD172" s="793"/>
      <c r="BE172" s="793"/>
      <c r="BF172" s="793"/>
      <c r="BG172" s="793"/>
      <c r="BH172" s="793"/>
      <c r="BI172" s="707" t="str">
        <f>IF(作業３!I57=0,"",作業３!I57)</f>
        <v/>
      </c>
      <c r="BJ172" s="707"/>
      <c r="BK172" s="707"/>
      <c r="BL172" s="707"/>
      <c r="BM172" s="707"/>
      <c r="BN172" s="707"/>
      <c r="BO172" s="707"/>
      <c r="BP172" s="707"/>
      <c r="BQ172" s="707"/>
      <c r="BR172" s="707"/>
      <c r="BS172" s="707"/>
      <c r="BT172" s="707"/>
      <c r="BU172" s="707"/>
      <c r="BV172" s="707"/>
      <c r="BW172" s="707"/>
      <c r="BX172" s="707"/>
      <c r="BY172" s="707"/>
      <c r="BZ172" s="707"/>
      <c r="CA172" s="811"/>
      <c r="CB172" s="811"/>
      <c r="CC172" s="811"/>
      <c r="CD172" s="811"/>
      <c r="CE172" s="811"/>
      <c r="CF172" s="811"/>
      <c r="CG172" s="811"/>
      <c r="CH172" s="811"/>
      <c r="CI172" s="811"/>
      <c r="CJ172" s="811"/>
      <c r="CK172" s="811"/>
      <c r="CL172" s="811"/>
      <c r="CM172" s="811"/>
      <c r="CN172" s="811"/>
      <c r="CO172" s="811"/>
      <c r="CP172" s="811"/>
      <c r="CQ172" s="811"/>
      <c r="CR172" s="812"/>
    </row>
    <row r="173" spans="5:101" ht="32.1" customHeight="1">
      <c r="E173" s="709"/>
      <c r="F173" s="693"/>
      <c r="G173" s="694"/>
      <c r="H173" s="692"/>
      <c r="I173" s="693"/>
      <c r="J173" s="694"/>
      <c r="K173" s="701" t="s">
        <v>88</v>
      </c>
      <c r="L173" s="702"/>
      <c r="M173" s="702"/>
      <c r="N173" s="702"/>
      <c r="O173" s="702"/>
      <c r="P173" s="702"/>
      <c r="Q173" s="702"/>
      <c r="R173" s="702"/>
      <c r="S173" s="702"/>
      <c r="T173" s="702"/>
      <c r="U173" s="702"/>
      <c r="V173" s="702"/>
      <c r="W173" s="702"/>
      <c r="X173" s="703"/>
      <c r="Y173" s="194" t="s">
        <v>451</v>
      </c>
      <c r="Z173" s="195"/>
      <c r="AA173" s="195"/>
      <c r="AB173" s="195"/>
      <c r="AC173" s="195"/>
      <c r="AD173" s="195" t="str">
        <f>IF(AE173="","","(")</f>
        <v/>
      </c>
      <c r="AE173" s="830" t="str">
        <f>BO173</f>
        <v/>
      </c>
      <c r="AF173" s="830"/>
      <c r="AG173" s="830"/>
      <c r="AH173" s="830"/>
      <c r="AI173" s="830"/>
      <c r="AJ173" s="830"/>
      <c r="AK173" s="830"/>
      <c r="AL173" s="830"/>
      <c r="AM173" s="830"/>
      <c r="AN173" s="830"/>
      <c r="AO173" s="830"/>
      <c r="AP173" s="196" t="str">
        <f>IF(AE173="","",")")</f>
        <v/>
      </c>
      <c r="AQ173" s="814"/>
      <c r="AR173" s="814"/>
      <c r="AS173" s="814"/>
      <c r="AT173" s="814"/>
      <c r="AU173" s="814"/>
      <c r="AV173" s="814"/>
      <c r="AW173" s="814"/>
      <c r="AX173" s="814"/>
      <c r="AY173" s="814"/>
      <c r="AZ173" s="814"/>
      <c r="BA173" s="814"/>
      <c r="BB173" s="814"/>
      <c r="BC173" s="814"/>
      <c r="BD173" s="814"/>
      <c r="BE173" s="814"/>
      <c r="BF173" s="814"/>
      <c r="BG173" s="814"/>
      <c r="BH173" s="814"/>
      <c r="BI173" s="194" t="s">
        <v>451</v>
      </c>
      <c r="BJ173" s="195"/>
      <c r="BK173" s="195"/>
      <c r="BL173" s="195"/>
      <c r="BM173" s="195"/>
      <c r="BN173" s="195" t="str">
        <f>IF(BO173="","","(")</f>
        <v/>
      </c>
      <c r="BO173" s="830" t="str">
        <f>IF(作業３!I58=0,"",作業３!I58)</f>
        <v/>
      </c>
      <c r="BP173" s="830"/>
      <c r="BQ173" s="830"/>
      <c r="BR173" s="830"/>
      <c r="BS173" s="830"/>
      <c r="BT173" s="830"/>
      <c r="BU173" s="830"/>
      <c r="BV173" s="830"/>
      <c r="BW173" s="830"/>
      <c r="BX173" s="830"/>
      <c r="BY173" s="830"/>
      <c r="BZ173" s="196" t="str">
        <f>IF(BO173="","",")")</f>
        <v/>
      </c>
      <c r="CA173" s="815"/>
      <c r="CB173" s="815"/>
      <c r="CC173" s="815"/>
      <c r="CD173" s="815"/>
      <c r="CE173" s="815"/>
      <c r="CF173" s="815"/>
      <c r="CG173" s="815"/>
      <c r="CH173" s="815"/>
      <c r="CI173" s="815"/>
      <c r="CJ173" s="815"/>
      <c r="CK173" s="815"/>
      <c r="CL173" s="815"/>
      <c r="CM173" s="815"/>
      <c r="CN173" s="815"/>
      <c r="CO173" s="815"/>
      <c r="CP173" s="815"/>
      <c r="CQ173" s="815"/>
      <c r="CR173" s="816"/>
    </row>
    <row r="174" spans="5:101" ht="32.1" customHeight="1">
      <c r="E174" s="709"/>
      <c r="F174" s="693"/>
      <c r="G174" s="694"/>
      <c r="H174" s="695"/>
      <c r="I174" s="696"/>
      <c r="J174" s="697"/>
      <c r="K174" s="704" t="s">
        <v>89</v>
      </c>
      <c r="L174" s="705"/>
      <c r="M174" s="705"/>
      <c r="N174" s="705"/>
      <c r="O174" s="705"/>
      <c r="P174" s="705"/>
      <c r="Q174" s="705"/>
      <c r="R174" s="705"/>
      <c r="S174" s="705"/>
      <c r="T174" s="705"/>
      <c r="U174" s="705"/>
      <c r="V174" s="705"/>
      <c r="W174" s="705"/>
      <c r="X174" s="706"/>
      <c r="Y174" s="825" t="str">
        <f>BI174</f>
        <v/>
      </c>
      <c r="Z174" s="825"/>
      <c r="AA174" s="825"/>
      <c r="AB174" s="825"/>
      <c r="AC174" s="825"/>
      <c r="AD174" s="825"/>
      <c r="AE174" s="825"/>
      <c r="AF174" s="825"/>
      <c r="AG174" s="825"/>
      <c r="AH174" s="825"/>
      <c r="AI174" s="825"/>
      <c r="AJ174" s="825"/>
      <c r="AK174" s="825"/>
      <c r="AL174" s="825"/>
      <c r="AM174" s="825"/>
      <c r="AN174" s="825"/>
      <c r="AO174" s="825"/>
      <c r="AP174" s="825"/>
      <c r="AQ174" s="837"/>
      <c r="AR174" s="837"/>
      <c r="AS174" s="837"/>
      <c r="AT174" s="837"/>
      <c r="AU174" s="837"/>
      <c r="AV174" s="837"/>
      <c r="AW174" s="837"/>
      <c r="AX174" s="837"/>
      <c r="AY174" s="837"/>
      <c r="AZ174" s="837"/>
      <c r="BA174" s="837"/>
      <c r="BB174" s="837"/>
      <c r="BC174" s="837"/>
      <c r="BD174" s="837"/>
      <c r="BE174" s="837"/>
      <c r="BF174" s="837"/>
      <c r="BG174" s="837"/>
      <c r="BH174" s="837"/>
      <c r="BI174" s="825" t="str">
        <f>IF(作業３!I59=0,"",作業３!I59)</f>
        <v/>
      </c>
      <c r="BJ174" s="825"/>
      <c r="BK174" s="825"/>
      <c r="BL174" s="825"/>
      <c r="BM174" s="825"/>
      <c r="BN174" s="825"/>
      <c r="BO174" s="825"/>
      <c r="BP174" s="825"/>
      <c r="BQ174" s="825"/>
      <c r="BR174" s="825"/>
      <c r="BS174" s="825"/>
      <c r="BT174" s="825"/>
      <c r="BU174" s="825"/>
      <c r="BV174" s="825"/>
      <c r="BW174" s="825"/>
      <c r="BX174" s="825"/>
      <c r="BY174" s="825"/>
      <c r="BZ174" s="825"/>
      <c r="CA174" s="838"/>
      <c r="CB174" s="838"/>
      <c r="CC174" s="838"/>
      <c r="CD174" s="838"/>
      <c r="CE174" s="838"/>
      <c r="CF174" s="838"/>
      <c r="CG174" s="838"/>
      <c r="CH174" s="838"/>
      <c r="CI174" s="838"/>
      <c r="CJ174" s="838"/>
      <c r="CK174" s="838"/>
      <c r="CL174" s="838"/>
      <c r="CM174" s="838"/>
      <c r="CN174" s="838"/>
      <c r="CO174" s="838"/>
      <c r="CP174" s="838"/>
      <c r="CQ174" s="838"/>
      <c r="CR174" s="839"/>
    </row>
    <row r="175" spans="5:101" ht="32.1" customHeight="1">
      <c r="E175" s="709"/>
      <c r="F175" s="693"/>
      <c r="G175" s="694"/>
      <c r="H175" s="680" t="s">
        <v>137</v>
      </c>
      <c r="I175" s="681"/>
      <c r="J175" s="681"/>
      <c r="K175" s="681"/>
      <c r="L175" s="681"/>
      <c r="M175" s="681"/>
      <c r="N175" s="681"/>
      <c r="O175" s="681"/>
      <c r="P175" s="681"/>
      <c r="Q175" s="681"/>
      <c r="R175" s="681"/>
      <c r="S175" s="681"/>
      <c r="T175" s="681"/>
      <c r="U175" s="681"/>
      <c r="V175" s="681"/>
      <c r="W175" s="681"/>
      <c r="X175" s="682"/>
      <c r="Y175" s="840" t="str">
        <f>IF(CT175=TRUE,"",SUM(Y176,Y178))</f>
        <v/>
      </c>
      <c r="Z175" s="840"/>
      <c r="AA175" s="840"/>
      <c r="AB175" s="840"/>
      <c r="AC175" s="840"/>
      <c r="AD175" s="840"/>
      <c r="AE175" s="840"/>
      <c r="AF175" s="840"/>
      <c r="AG175" s="840"/>
      <c r="AH175" s="840"/>
      <c r="AI175" s="840"/>
      <c r="AJ175" s="840"/>
      <c r="AK175" s="840"/>
      <c r="AL175" s="840"/>
      <c r="AM175" s="840"/>
      <c r="AN175" s="840"/>
      <c r="AO175" s="840"/>
      <c r="AP175" s="840"/>
      <c r="AQ175" s="798" t="str">
        <f>IF(CU175=TRUE,"",SUM(AQ176,AQ178))</f>
        <v/>
      </c>
      <c r="AR175" s="798"/>
      <c r="AS175" s="798"/>
      <c r="AT175" s="798"/>
      <c r="AU175" s="798"/>
      <c r="AV175" s="798"/>
      <c r="AW175" s="798"/>
      <c r="AX175" s="798"/>
      <c r="AY175" s="798"/>
      <c r="AZ175" s="798"/>
      <c r="BA175" s="798"/>
      <c r="BB175" s="798"/>
      <c r="BC175" s="798"/>
      <c r="BD175" s="798"/>
      <c r="BE175" s="798"/>
      <c r="BF175" s="798"/>
      <c r="BG175" s="798"/>
      <c r="BH175" s="798"/>
      <c r="BI175" s="840" t="str">
        <f>IF(CV175=TRUE,"",SUM(BI176,BI178))</f>
        <v/>
      </c>
      <c r="BJ175" s="840"/>
      <c r="BK175" s="840"/>
      <c r="BL175" s="840"/>
      <c r="BM175" s="840"/>
      <c r="BN175" s="840"/>
      <c r="BO175" s="840"/>
      <c r="BP175" s="840"/>
      <c r="BQ175" s="840"/>
      <c r="BR175" s="840"/>
      <c r="BS175" s="840"/>
      <c r="BT175" s="840"/>
      <c r="BU175" s="840"/>
      <c r="BV175" s="840"/>
      <c r="BW175" s="840"/>
      <c r="BX175" s="840"/>
      <c r="BY175" s="840"/>
      <c r="BZ175" s="840"/>
      <c r="CA175" s="823" t="str">
        <f>IF(CW175=TRUE,"",SUM(CA176,CA178))</f>
        <v/>
      </c>
      <c r="CB175" s="823"/>
      <c r="CC175" s="823"/>
      <c r="CD175" s="823"/>
      <c r="CE175" s="823"/>
      <c r="CF175" s="823"/>
      <c r="CG175" s="823"/>
      <c r="CH175" s="823"/>
      <c r="CI175" s="823"/>
      <c r="CJ175" s="823"/>
      <c r="CK175" s="823"/>
      <c r="CL175" s="823"/>
      <c r="CM175" s="823"/>
      <c r="CN175" s="823"/>
      <c r="CO175" s="823"/>
      <c r="CP175" s="823"/>
      <c r="CQ175" s="823"/>
      <c r="CR175" s="824"/>
      <c r="CS175">
        <f t="shared" ref="CS175:CS180" si="2">IF(BI175="",0,BI175)</f>
        <v>0</v>
      </c>
      <c r="CT175" t="b">
        <f>AND(Y176="",Y178="")</f>
        <v>1</v>
      </c>
      <c r="CU175" t="b">
        <f>AND(AQ176="",AQ178="")</f>
        <v>1</v>
      </c>
      <c r="CV175" t="b">
        <f>AND(BI176="",BI178="")</f>
        <v>1</v>
      </c>
      <c r="CW175" t="b">
        <f>AND(CA176="",CA178="")</f>
        <v>1</v>
      </c>
    </row>
    <row r="176" spans="5:101" ht="32.1" customHeight="1">
      <c r="E176" s="709"/>
      <c r="F176" s="693"/>
      <c r="G176" s="694"/>
      <c r="H176" s="689" t="s">
        <v>133</v>
      </c>
      <c r="I176" s="690"/>
      <c r="J176" s="691"/>
      <c r="K176" s="698" t="s">
        <v>90</v>
      </c>
      <c r="L176" s="699"/>
      <c r="M176" s="699"/>
      <c r="N176" s="699"/>
      <c r="O176" s="699"/>
      <c r="P176" s="699"/>
      <c r="Q176" s="699"/>
      <c r="R176" s="699"/>
      <c r="S176" s="699"/>
      <c r="T176" s="699"/>
      <c r="U176" s="699"/>
      <c r="V176" s="699"/>
      <c r="W176" s="699"/>
      <c r="X176" s="700"/>
      <c r="Y176" s="707" t="str">
        <f>BI176</f>
        <v/>
      </c>
      <c r="Z176" s="707"/>
      <c r="AA176" s="707"/>
      <c r="AB176" s="707"/>
      <c r="AC176" s="707"/>
      <c r="AD176" s="707"/>
      <c r="AE176" s="707"/>
      <c r="AF176" s="707"/>
      <c r="AG176" s="707"/>
      <c r="AH176" s="707"/>
      <c r="AI176" s="707"/>
      <c r="AJ176" s="707"/>
      <c r="AK176" s="707"/>
      <c r="AL176" s="707"/>
      <c r="AM176" s="707"/>
      <c r="AN176" s="707"/>
      <c r="AO176" s="707"/>
      <c r="AP176" s="707"/>
      <c r="AQ176" s="793"/>
      <c r="AR176" s="793"/>
      <c r="AS176" s="793"/>
      <c r="AT176" s="793"/>
      <c r="AU176" s="793"/>
      <c r="AV176" s="793"/>
      <c r="AW176" s="793"/>
      <c r="AX176" s="793"/>
      <c r="AY176" s="793"/>
      <c r="AZ176" s="793"/>
      <c r="BA176" s="793"/>
      <c r="BB176" s="793"/>
      <c r="BC176" s="793"/>
      <c r="BD176" s="793"/>
      <c r="BE176" s="793"/>
      <c r="BF176" s="793"/>
      <c r="BG176" s="793"/>
      <c r="BH176" s="793"/>
      <c r="BI176" s="707" t="str">
        <f>IF(作業３!I61=0,"",作業３!I61)</f>
        <v/>
      </c>
      <c r="BJ176" s="707"/>
      <c r="BK176" s="707"/>
      <c r="BL176" s="707"/>
      <c r="BM176" s="707"/>
      <c r="BN176" s="707"/>
      <c r="BO176" s="707"/>
      <c r="BP176" s="707"/>
      <c r="BQ176" s="707"/>
      <c r="BR176" s="707"/>
      <c r="BS176" s="707"/>
      <c r="BT176" s="707"/>
      <c r="BU176" s="707"/>
      <c r="BV176" s="707"/>
      <c r="BW176" s="707"/>
      <c r="BX176" s="707"/>
      <c r="BY176" s="707"/>
      <c r="BZ176" s="707"/>
      <c r="CA176" s="811"/>
      <c r="CB176" s="811"/>
      <c r="CC176" s="811"/>
      <c r="CD176" s="811"/>
      <c r="CE176" s="811"/>
      <c r="CF176" s="811"/>
      <c r="CG176" s="811"/>
      <c r="CH176" s="811"/>
      <c r="CI176" s="811"/>
      <c r="CJ176" s="811"/>
      <c r="CK176" s="811"/>
      <c r="CL176" s="811"/>
      <c r="CM176" s="811"/>
      <c r="CN176" s="811"/>
      <c r="CO176" s="811"/>
      <c r="CP176" s="811"/>
      <c r="CQ176" s="811"/>
      <c r="CR176" s="812"/>
      <c r="CS176">
        <f t="shared" si="2"/>
        <v>0</v>
      </c>
    </row>
    <row r="177" spans="5:101" ht="32.1" customHeight="1">
      <c r="E177" s="709"/>
      <c r="F177" s="693"/>
      <c r="G177" s="694"/>
      <c r="H177" s="692"/>
      <c r="I177" s="693"/>
      <c r="J177" s="694"/>
      <c r="K177" s="701" t="s">
        <v>88</v>
      </c>
      <c r="L177" s="702"/>
      <c r="M177" s="702"/>
      <c r="N177" s="702"/>
      <c r="O177" s="702"/>
      <c r="P177" s="702"/>
      <c r="Q177" s="702"/>
      <c r="R177" s="702"/>
      <c r="S177" s="702"/>
      <c r="T177" s="702"/>
      <c r="U177" s="702"/>
      <c r="V177" s="702"/>
      <c r="W177" s="702"/>
      <c r="X177" s="703"/>
      <c r="Y177" s="194" t="s">
        <v>451</v>
      </c>
      <c r="Z177" s="195"/>
      <c r="AA177" s="195"/>
      <c r="AB177" s="195"/>
      <c r="AC177" s="195"/>
      <c r="AD177" s="195" t="str">
        <f>IF(AE177="","","(")</f>
        <v/>
      </c>
      <c r="AE177" s="830" t="str">
        <f>BO177</f>
        <v/>
      </c>
      <c r="AF177" s="830"/>
      <c r="AG177" s="830"/>
      <c r="AH177" s="830"/>
      <c r="AI177" s="830"/>
      <c r="AJ177" s="830"/>
      <c r="AK177" s="830"/>
      <c r="AL177" s="830"/>
      <c r="AM177" s="830"/>
      <c r="AN177" s="830"/>
      <c r="AO177" s="830"/>
      <c r="AP177" s="196" t="str">
        <f>IF(AE177="","",")")</f>
        <v/>
      </c>
      <c r="AQ177" s="814"/>
      <c r="AR177" s="814"/>
      <c r="AS177" s="814"/>
      <c r="AT177" s="814"/>
      <c r="AU177" s="814"/>
      <c r="AV177" s="814"/>
      <c r="AW177" s="814"/>
      <c r="AX177" s="814"/>
      <c r="AY177" s="814"/>
      <c r="AZ177" s="814"/>
      <c r="BA177" s="814"/>
      <c r="BB177" s="814"/>
      <c r="BC177" s="814"/>
      <c r="BD177" s="814"/>
      <c r="BE177" s="814"/>
      <c r="BF177" s="814"/>
      <c r="BG177" s="814"/>
      <c r="BH177" s="814"/>
      <c r="BI177" s="194" t="s">
        <v>451</v>
      </c>
      <c r="BJ177" s="195"/>
      <c r="BK177" s="195"/>
      <c r="BL177" s="195"/>
      <c r="BM177" s="195"/>
      <c r="BN177" s="195" t="str">
        <f>IF(BO177="","","(")</f>
        <v/>
      </c>
      <c r="BO177" s="830" t="str">
        <f>IF(作業３!I62=0,"",作業３!I62)</f>
        <v/>
      </c>
      <c r="BP177" s="830"/>
      <c r="BQ177" s="830"/>
      <c r="BR177" s="830"/>
      <c r="BS177" s="830"/>
      <c r="BT177" s="830"/>
      <c r="BU177" s="830"/>
      <c r="BV177" s="830"/>
      <c r="BW177" s="830"/>
      <c r="BX177" s="830"/>
      <c r="BY177" s="830"/>
      <c r="BZ177" s="196" t="str">
        <f>IF(BO177="","",")")</f>
        <v/>
      </c>
      <c r="CA177" s="815"/>
      <c r="CB177" s="815"/>
      <c r="CC177" s="815"/>
      <c r="CD177" s="815"/>
      <c r="CE177" s="815"/>
      <c r="CF177" s="815"/>
      <c r="CG177" s="815"/>
      <c r="CH177" s="815"/>
      <c r="CI177" s="815"/>
      <c r="CJ177" s="815"/>
      <c r="CK177" s="815"/>
      <c r="CL177" s="815"/>
      <c r="CM177" s="815"/>
      <c r="CN177" s="815"/>
      <c r="CO177" s="815"/>
      <c r="CP177" s="815"/>
      <c r="CQ177" s="815"/>
      <c r="CR177" s="816"/>
      <c r="CS177" t="str">
        <f t="shared" si="2"/>
        <v xml:space="preserve"> </v>
      </c>
    </row>
    <row r="178" spans="5:101" ht="32.1" customHeight="1">
      <c r="E178" s="709"/>
      <c r="F178" s="693"/>
      <c r="G178" s="694"/>
      <c r="H178" s="695"/>
      <c r="I178" s="696"/>
      <c r="J178" s="697"/>
      <c r="K178" s="704" t="s">
        <v>91</v>
      </c>
      <c r="L178" s="705"/>
      <c r="M178" s="705"/>
      <c r="N178" s="705"/>
      <c r="O178" s="705"/>
      <c r="P178" s="705"/>
      <c r="Q178" s="705"/>
      <c r="R178" s="705"/>
      <c r="S178" s="705"/>
      <c r="T178" s="705"/>
      <c r="U178" s="705"/>
      <c r="V178" s="705"/>
      <c r="W178" s="705"/>
      <c r="X178" s="706"/>
      <c r="Y178" s="825" t="str">
        <f t="shared" ref="Y178:Y184" si="3">BI178</f>
        <v/>
      </c>
      <c r="Z178" s="825"/>
      <c r="AA178" s="825"/>
      <c r="AB178" s="825"/>
      <c r="AC178" s="825"/>
      <c r="AD178" s="825"/>
      <c r="AE178" s="825"/>
      <c r="AF178" s="825"/>
      <c r="AG178" s="825"/>
      <c r="AH178" s="825"/>
      <c r="AI178" s="825"/>
      <c r="AJ178" s="825"/>
      <c r="AK178" s="825"/>
      <c r="AL178" s="825"/>
      <c r="AM178" s="825"/>
      <c r="AN178" s="825"/>
      <c r="AO178" s="825"/>
      <c r="AP178" s="825"/>
      <c r="AQ178" s="837"/>
      <c r="AR178" s="837"/>
      <c r="AS178" s="837"/>
      <c r="AT178" s="837"/>
      <c r="AU178" s="837"/>
      <c r="AV178" s="837"/>
      <c r="AW178" s="837"/>
      <c r="AX178" s="837"/>
      <c r="AY178" s="837"/>
      <c r="AZ178" s="837"/>
      <c r="BA178" s="837"/>
      <c r="BB178" s="837"/>
      <c r="BC178" s="837"/>
      <c r="BD178" s="837"/>
      <c r="BE178" s="837"/>
      <c r="BF178" s="837"/>
      <c r="BG178" s="837"/>
      <c r="BH178" s="837"/>
      <c r="BI178" s="825" t="str">
        <f>IF(作業３!I63=0,"",作業３!I63)</f>
        <v/>
      </c>
      <c r="BJ178" s="825"/>
      <c r="BK178" s="825"/>
      <c r="BL178" s="825"/>
      <c r="BM178" s="825"/>
      <c r="BN178" s="825"/>
      <c r="BO178" s="825"/>
      <c r="BP178" s="825"/>
      <c r="BQ178" s="825"/>
      <c r="BR178" s="825"/>
      <c r="BS178" s="825"/>
      <c r="BT178" s="825"/>
      <c r="BU178" s="825"/>
      <c r="BV178" s="825"/>
      <c r="BW178" s="825"/>
      <c r="BX178" s="825"/>
      <c r="BY178" s="825"/>
      <c r="BZ178" s="825"/>
      <c r="CA178" s="838"/>
      <c r="CB178" s="838"/>
      <c r="CC178" s="838"/>
      <c r="CD178" s="838"/>
      <c r="CE178" s="838"/>
      <c r="CF178" s="838"/>
      <c r="CG178" s="838"/>
      <c r="CH178" s="838"/>
      <c r="CI178" s="838"/>
      <c r="CJ178" s="838"/>
      <c r="CK178" s="838"/>
      <c r="CL178" s="838"/>
      <c r="CM178" s="838"/>
      <c r="CN178" s="838"/>
      <c r="CO178" s="838"/>
      <c r="CP178" s="838"/>
      <c r="CQ178" s="838"/>
      <c r="CR178" s="839"/>
      <c r="CS178">
        <f t="shared" si="2"/>
        <v>0</v>
      </c>
    </row>
    <row r="179" spans="5:101" ht="32.1" customHeight="1">
      <c r="E179" s="709"/>
      <c r="F179" s="693"/>
      <c r="G179" s="694"/>
      <c r="H179" s="831" t="s">
        <v>138</v>
      </c>
      <c r="I179" s="832"/>
      <c r="J179" s="832"/>
      <c r="K179" s="832"/>
      <c r="L179" s="832"/>
      <c r="M179" s="832"/>
      <c r="N179" s="832"/>
      <c r="O179" s="832"/>
      <c r="P179" s="832"/>
      <c r="Q179" s="832"/>
      <c r="R179" s="832"/>
      <c r="S179" s="832"/>
      <c r="T179" s="832"/>
      <c r="U179" s="832"/>
      <c r="V179" s="832"/>
      <c r="W179" s="832"/>
      <c r="X179" s="833"/>
      <c r="Y179" s="713" t="str">
        <f t="shared" si="3"/>
        <v/>
      </c>
      <c r="Z179" s="713"/>
      <c r="AA179" s="713"/>
      <c r="AB179" s="713"/>
      <c r="AC179" s="713"/>
      <c r="AD179" s="713"/>
      <c r="AE179" s="713"/>
      <c r="AF179" s="713"/>
      <c r="AG179" s="713"/>
      <c r="AH179" s="713"/>
      <c r="AI179" s="713"/>
      <c r="AJ179" s="713"/>
      <c r="AK179" s="713"/>
      <c r="AL179" s="713"/>
      <c r="AM179" s="713"/>
      <c r="AN179" s="713"/>
      <c r="AO179" s="713"/>
      <c r="AP179" s="713"/>
      <c r="AQ179" s="798"/>
      <c r="AR179" s="798"/>
      <c r="AS179" s="798"/>
      <c r="AT179" s="798"/>
      <c r="AU179" s="798"/>
      <c r="AV179" s="798"/>
      <c r="AW179" s="798"/>
      <c r="AX179" s="798"/>
      <c r="AY179" s="798"/>
      <c r="AZ179" s="798"/>
      <c r="BA179" s="798"/>
      <c r="BB179" s="798"/>
      <c r="BC179" s="798"/>
      <c r="BD179" s="798"/>
      <c r="BE179" s="798"/>
      <c r="BF179" s="798"/>
      <c r="BG179" s="798"/>
      <c r="BH179" s="798"/>
      <c r="BI179" s="713" t="str">
        <f>IF(作業３!I64=0,"",作業３!I64)</f>
        <v/>
      </c>
      <c r="BJ179" s="713"/>
      <c r="BK179" s="713"/>
      <c r="BL179" s="713"/>
      <c r="BM179" s="713"/>
      <c r="BN179" s="713"/>
      <c r="BO179" s="713"/>
      <c r="BP179" s="713"/>
      <c r="BQ179" s="713"/>
      <c r="BR179" s="713"/>
      <c r="BS179" s="713"/>
      <c r="BT179" s="713"/>
      <c r="BU179" s="713"/>
      <c r="BV179" s="713"/>
      <c r="BW179" s="713"/>
      <c r="BX179" s="713"/>
      <c r="BY179" s="713"/>
      <c r="BZ179" s="713"/>
      <c r="CA179" s="823"/>
      <c r="CB179" s="823"/>
      <c r="CC179" s="823"/>
      <c r="CD179" s="823"/>
      <c r="CE179" s="823"/>
      <c r="CF179" s="823"/>
      <c r="CG179" s="823"/>
      <c r="CH179" s="823"/>
      <c r="CI179" s="823"/>
      <c r="CJ179" s="823"/>
      <c r="CK179" s="823"/>
      <c r="CL179" s="823"/>
      <c r="CM179" s="823"/>
      <c r="CN179" s="823"/>
      <c r="CO179" s="823"/>
      <c r="CP179" s="823"/>
      <c r="CQ179" s="823"/>
      <c r="CR179" s="824"/>
      <c r="CS179">
        <f t="shared" si="2"/>
        <v>0</v>
      </c>
    </row>
    <row r="180" spans="5:101" ht="32.1" customHeight="1">
      <c r="E180" s="709"/>
      <c r="F180" s="693"/>
      <c r="G180" s="694"/>
      <c r="H180" s="831" t="s">
        <v>139</v>
      </c>
      <c r="I180" s="832"/>
      <c r="J180" s="832"/>
      <c r="K180" s="832"/>
      <c r="L180" s="832"/>
      <c r="M180" s="832"/>
      <c r="N180" s="832"/>
      <c r="O180" s="832"/>
      <c r="P180" s="832"/>
      <c r="Q180" s="832"/>
      <c r="R180" s="832"/>
      <c r="S180" s="832"/>
      <c r="T180" s="832"/>
      <c r="U180" s="832"/>
      <c r="V180" s="832"/>
      <c r="W180" s="832"/>
      <c r="X180" s="833"/>
      <c r="Y180" s="713" t="str">
        <f t="shared" si="3"/>
        <v/>
      </c>
      <c r="Z180" s="713"/>
      <c r="AA180" s="713"/>
      <c r="AB180" s="713"/>
      <c r="AC180" s="713"/>
      <c r="AD180" s="713"/>
      <c r="AE180" s="713"/>
      <c r="AF180" s="713"/>
      <c r="AG180" s="713"/>
      <c r="AH180" s="713"/>
      <c r="AI180" s="713"/>
      <c r="AJ180" s="713"/>
      <c r="AK180" s="713"/>
      <c r="AL180" s="713"/>
      <c r="AM180" s="713"/>
      <c r="AN180" s="713"/>
      <c r="AO180" s="713"/>
      <c r="AP180" s="713"/>
      <c r="AQ180" s="798"/>
      <c r="AR180" s="798"/>
      <c r="AS180" s="798"/>
      <c r="AT180" s="798"/>
      <c r="AU180" s="798"/>
      <c r="AV180" s="798"/>
      <c r="AW180" s="798"/>
      <c r="AX180" s="798"/>
      <c r="AY180" s="798"/>
      <c r="AZ180" s="798"/>
      <c r="BA180" s="798"/>
      <c r="BB180" s="798"/>
      <c r="BC180" s="798"/>
      <c r="BD180" s="798"/>
      <c r="BE180" s="798"/>
      <c r="BF180" s="798"/>
      <c r="BG180" s="798"/>
      <c r="BH180" s="798"/>
      <c r="BI180" s="713" t="str">
        <f>IF(作業３!I65=0,"",作業３!I65)</f>
        <v/>
      </c>
      <c r="BJ180" s="713"/>
      <c r="BK180" s="713"/>
      <c r="BL180" s="713"/>
      <c r="BM180" s="713"/>
      <c r="BN180" s="713"/>
      <c r="BO180" s="713"/>
      <c r="BP180" s="713"/>
      <c r="BQ180" s="713"/>
      <c r="BR180" s="713"/>
      <c r="BS180" s="713"/>
      <c r="BT180" s="713"/>
      <c r="BU180" s="713"/>
      <c r="BV180" s="713"/>
      <c r="BW180" s="713"/>
      <c r="BX180" s="713"/>
      <c r="BY180" s="713"/>
      <c r="BZ180" s="713"/>
      <c r="CA180" s="823"/>
      <c r="CB180" s="823"/>
      <c r="CC180" s="823"/>
      <c r="CD180" s="823"/>
      <c r="CE180" s="823"/>
      <c r="CF180" s="823"/>
      <c r="CG180" s="823"/>
      <c r="CH180" s="823"/>
      <c r="CI180" s="823"/>
      <c r="CJ180" s="823"/>
      <c r="CK180" s="823"/>
      <c r="CL180" s="823"/>
      <c r="CM180" s="823"/>
      <c r="CN180" s="823"/>
      <c r="CO180" s="823"/>
      <c r="CP180" s="823"/>
      <c r="CQ180" s="823"/>
      <c r="CR180" s="824"/>
      <c r="CS180">
        <f t="shared" si="2"/>
        <v>0</v>
      </c>
    </row>
    <row r="181" spans="5:101" ht="32.1" customHeight="1" thickBot="1">
      <c r="E181" s="710"/>
      <c r="F181" s="711"/>
      <c r="G181" s="712"/>
      <c r="H181" s="834" t="s">
        <v>140</v>
      </c>
      <c r="I181" s="835"/>
      <c r="J181" s="835"/>
      <c r="K181" s="835"/>
      <c r="L181" s="835"/>
      <c r="M181" s="835"/>
      <c r="N181" s="835"/>
      <c r="O181" s="835"/>
      <c r="P181" s="835"/>
      <c r="Q181" s="835"/>
      <c r="R181" s="835"/>
      <c r="S181" s="835"/>
      <c r="T181" s="835"/>
      <c r="U181" s="835"/>
      <c r="V181" s="835"/>
      <c r="W181" s="835"/>
      <c r="X181" s="836"/>
      <c r="Y181" s="827" t="str">
        <f t="shared" si="3"/>
        <v/>
      </c>
      <c r="Z181" s="827"/>
      <c r="AA181" s="827"/>
      <c r="AB181" s="827"/>
      <c r="AC181" s="827"/>
      <c r="AD181" s="827"/>
      <c r="AE181" s="827"/>
      <c r="AF181" s="827"/>
      <c r="AG181" s="827"/>
      <c r="AH181" s="827"/>
      <c r="AI181" s="827"/>
      <c r="AJ181" s="827"/>
      <c r="AK181" s="827"/>
      <c r="AL181" s="827"/>
      <c r="AM181" s="827"/>
      <c r="AN181" s="827"/>
      <c r="AO181" s="827"/>
      <c r="AP181" s="827"/>
      <c r="AQ181" s="826"/>
      <c r="AR181" s="826"/>
      <c r="AS181" s="826"/>
      <c r="AT181" s="826"/>
      <c r="AU181" s="826"/>
      <c r="AV181" s="826"/>
      <c r="AW181" s="826"/>
      <c r="AX181" s="826"/>
      <c r="AY181" s="826"/>
      <c r="AZ181" s="826"/>
      <c r="BA181" s="826"/>
      <c r="BB181" s="826"/>
      <c r="BC181" s="826"/>
      <c r="BD181" s="826"/>
      <c r="BE181" s="826"/>
      <c r="BF181" s="826"/>
      <c r="BG181" s="826"/>
      <c r="BH181" s="826"/>
      <c r="BI181" s="827" t="str">
        <f>IF(作業３!I66=0,"",作業３!I66)</f>
        <v/>
      </c>
      <c r="BJ181" s="827"/>
      <c r="BK181" s="827"/>
      <c r="BL181" s="827"/>
      <c r="BM181" s="827"/>
      <c r="BN181" s="827"/>
      <c r="BO181" s="827"/>
      <c r="BP181" s="827"/>
      <c r="BQ181" s="827"/>
      <c r="BR181" s="827"/>
      <c r="BS181" s="827"/>
      <c r="BT181" s="827"/>
      <c r="BU181" s="827"/>
      <c r="BV181" s="827"/>
      <c r="BW181" s="827"/>
      <c r="BX181" s="827"/>
      <c r="BY181" s="827"/>
      <c r="BZ181" s="827"/>
      <c r="CA181" s="828"/>
      <c r="CB181" s="828"/>
      <c r="CC181" s="828"/>
      <c r="CD181" s="828"/>
      <c r="CE181" s="828"/>
      <c r="CF181" s="828"/>
      <c r="CG181" s="828"/>
      <c r="CH181" s="828"/>
      <c r="CI181" s="828"/>
      <c r="CJ181" s="828"/>
      <c r="CK181" s="828"/>
      <c r="CL181" s="828"/>
      <c r="CM181" s="828"/>
      <c r="CN181" s="828"/>
      <c r="CO181" s="828"/>
      <c r="CP181" s="828"/>
      <c r="CQ181" s="828"/>
      <c r="CR181" s="829"/>
    </row>
    <row r="182" spans="5:101" ht="35.1" customHeight="1" thickBot="1">
      <c r="E182" s="686" t="s">
        <v>92</v>
      </c>
      <c r="F182" s="687"/>
      <c r="G182" s="687"/>
      <c r="H182" s="687"/>
      <c r="I182" s="687"/>
      <c r="J182" s="687"/>
      <c r="K182" s="687"/>
      <c r="L182" s="687"/>
      <c r="M182" s="687"/>
      <c r="N182" s="687"/>
      <c r="O182" s="687"/>
      <c r="P182" s="687"/>
      <c r="Q182" s="687"/>
      <c r="R182" s="687"/>
      <c r="S182" s="687"/>
      <c r="T182" s="687"/>
      <c r="U182" s="687"/>
      <c r="V182" s="687"/>
      <c r="W182" s="687"/>
      <c r="X182" s="688"/>
      <c r="Y182" s="796" t="str">
        <f t="shared" si="3"/>
        <v/>
      </c>
      <c r="Z182" s="796"/>
      <c r="AA182" s="796"/>
      <c r="AB182" s="796"/>
      <c r="AC182" s="796"/>
      <c r="AD182" s="796"/>
      <c r="AE182" s="796"/>
      <c r="AF182" s="796"/>
      <c r="AG182" s="796"/>
      <c r="AH182" s="796"/>
      <c r="AI182" s="796"/>
      <c r="AJ182" s="796"/>
      <c r="AK182" s="796"/>
      <c r="AL182" s="796"/>
      <c r="AM182" s="796"/>
      <c r="AN182" s="796"/>
      <c r="AO182" s="796"/>
      <c r="AP182" s="796"/>
      <c r="AQ182" s="801"/>
      <c r="AR182" s="801"/>
      <c r="AS182" s="801"/>
      <c r="AT182" s="801"/>
      <c r="AU182" s="801"/>
      <c r="AV182" s="801"/>
      <c r="AW182" s="801"/>
      <c r="AX182" s="801"/>
      <c r="AY182" s="801"/>
      <c r="AZ182" s="801"/>
      <c r="BA182" s="801"/>
      <c r="BB182" s="801"/>
      <c r="BC182" s="801"/>
      <c r="BD182" s="801"/>
      <c r="BE182" s="801"/>
      <c r="BF182" s="801"/>
      <c r="BG182" s="801"/>
      <c r="BH182" s="801"/>
      <c r="BI182" s="796" t="str">
        <f>IF(作業３!I67=0,"",作業３!I67)</f>
        <v/>
      </c>
      <c r="BJ182" s="796"/>
      <c r="BK182" s="796"/>
      <c r="BL182" s="796"/>
      <c r="BM182" s="796"/>
      <c r="BN182" s="796"/>
      <c r="BO182" s="796"/>
      <c r="BP182" s="796"/>
      <c r="BQ182" s="796"/>
      <c r="BR182" s="796"/>
      <c r="BS182" s="796"/>
      <c r="BT182" s="796"/>
      <c r="BU182" s="796"/>
      <c r="BV182" s="796"/>
      <c r="BW182" s="796"/>
      <c r="BX182" s="796"/>
      <c r="BY182" s="796"/>
      <c r="BZ182" s="796"/>
      <c r="CA182" s="785"/>
      <c r="CB182" s="785"/>
      <c r="CC182" s="785"/>
      <c r="CD182" s="785"/>
      <c r="CE182" s="785"/>
      <c r="CF182" s="785"/>
      <c r="CG182" s="785"/>
      <c r="CH182" s="785"/>
      <c r="CI182" s="785"/>
      <c r="CJ182" s="785"/>
      <c r="CK182" s="785"/>
      <c r="CL182" s="785"/>
      <c r="CM182" s="785"/>
      <c r="CN182" s="785"/>
      <c r="CO182" s="785"/>
      <c r="CP182" s="785"/>
      <c r="CQ182" s="785"/>
      <c r="CR182" s="786"/>
      <c r="CS182">
        <f>IF(BI182="",0,BI182)</f>
        <v>0</v>
      </c>
    </row>
    <row r="183" spans="5:101" ht="35.1" customHeight="1" thickBot="1">
      <c r="E183" s="686" t="s">
        <v>93</v>
      </c>
      <c r="F183" s="687"/>
      <c r="G183" s="687"/>
      <c r="H183" s="687"/>
      <c r="I183" s="687"/>
      <c r="J183" s="687"/>
      <c r="K183" s="687"/>
      <c r="L183" s="687"/>
      <c r="M183" s="687"/>
      <c r="N183" s="687"/>
      <c r="O183" s="687"/>
      <c r="P183" s="687"/>
      <c r="Q183" s="687"/>
      <c r="R183" s="687"/>
      <c r="S183" s="687"/>
      <c r="T183" s="687"/>
      <c r="U183" s="687"/>
      <c r="V183" s="687"/>
      <c r="W183" s="687"/>
      <c r="X183" s="688"/>
      <c r="Y183" s="796" t="str">
        <f t="shared" si="3"/>
        <v/>
      </c>
      <c r="Z183" s="796"/>
      <c r="AA183" s="796"/>
      <c r="AB183" s="796"/>
      <c r="AC183" s="796"/>
      <c r="AD183" s="796"/>
      <c r="AE183" s="796"/>
      <c r="AF183" s="796"/>
      <c r="AG183" s="796"/>
      <c r="AH183" s="796"/>
      <c r="AI183" s="796"/>
      <c r="AJ183" s="796"/>
      <c r="AK183" s="796"/>
      <c r="AL183" s="796"/>
      <c r="AM183" s="796"/>
      <c r="AN183" s="796"/>
      <c r="AO183" s="796"/>
      <c r="AP183" s="796"/>
      <c r="AQ183" s="801"/>
      <c r="AR183" s="801"/>
      <c r="AS183" s="801"/>
      <c r="AT183" s="801"/>
      <c r="AU183" s="801"/>
      <c r="AV183" s="801"/>
      <c r="AW183" s="801"/>
      <c r="AX183" s="801"/>
      <c r="AY183" s="801"/>
      <c r="AZ183" s="801"/>
      <c r="BA183" s="801"/>
      <c r="BB183" s="801"/>
      <c r="BC183" s="801"/>
      <c r="BD183" s="801"/>
      <c r="BE183" s="801"/>
      <c r="BF183" s="801"/>
      <c r="BG183" s="801"/>
      <c r="BH183" s="801"/>
      <c r="BI183" s="796" t="str">
        <f>IF(作業３!I68=0,"",作業３!I68)</f>
        <v/>
      </c>
      <c r="BJ183" s="796"/>
      <c r="BK183" s="796"/>
      <c r="BL183" s="796"/>
      <c r="BM183" s="796"/>
      <c r="BN183" s="796"/>
      <c r="BO183" s="796"/>
      <c r="BP183" s="796"/>
      <c r="BQ183" s="796"/>
      <c r="BR183" s="796"/>
      <c r="BS183" s="796"/>
      <c r="BT183" s="796"/>
      <c r="BU183" s="796"/>
      <c r="BV183" s="796"/>
      <c r="BW183" s="796"/>
      <c r="BX183" s="796"/>
      <c r="BY183" s="796"/>
      <c r="BZ183" s="796"/>
      <c r="CA183" s="785"/>
      <c r="CB183" s="785"/>
      <c r="CC183" s="785"/>
      <c r="CD183" s="785"/>
      <c r="CE183" s="785"/>
      <c r="CF183" s="785"/>
      <c r="CG183" s="785"/>
      <c r="CH183" s="785"/>
      <c r="CI183" s="785"/>
      <c r="CJ183" s="785"/>
      <c r="CK183" s="785"/>
      <c r="CL183" s="785"/>
      <c r="CM183" s="785"/>
      <c r="CN183" s="785"/>
      <c r="CO183" s="785"/>
      <c r="CP183" s="785"/>
      <c r="CQ183" s="785"/>
      <c r="CR183" s="786"/>
      <c r="CS183">
        <f>IF(BI183="",0,BI183)</f>
        <v>0</v>
      </c>
    </row>
    <row r="184" spans="5:101" ht="35.1" customHeight="1" thickBot="1">
      <c r="E184" s="686" t="s">
        <v>94</v>
      </c>
      <c r="F184" s="687"/>
      <c r="G184" s="687"/>
      <c r="H184" s="687"/>
      <c r="I184" s="687"/>
      <c r="J184" s="687"/>
      <c r="K184" s="687"/>
      <c r="L184" s="687"/>
      <c r="M184" s="687"/>
      <c r="N184" s="687"/>
      <c r="O184" s="687"/>
      <c r="P184" s="687"/>
      <c r="Q184" s="687"/>
      <c r="R184" s="687"/>
      <c r="S184" s="687"/>
      <c r="T184" s="687"/>
      <c r="U184" s="687"/>
      <c r="V184" s="687"/>
      <c r="W184" s="687"/>
      <c r="X184" s="688"/>
      <c r="Y184" s="796" t="str">
        <f t="shared" si="3"/>
        <v/>
      </c>
      <c r="Z184" s="796"/>
      <c r="AA184" s="796"/>
      <c r="AB184" s="796"/>
      <c r="AC184" s="796"/>
      <c r="AD184" s="796"/>
      <c r="AE184" s="796"/>
      <c r="AF184" s="796"/>
      <c r="AG184" s="796"/>
      <c r="AH184" s="796"/>
      <c r="AI184" s="796"/>
      <c r="AJ184" s="796"/>
      <c r="AK184" s="796"/>
      <c r="AL184" s="796"/>
      <c r="AM184" s="796"/>
      <c r="AN184" s="796"/>
      <c r="AO184" s="796"/>
      <c r="AP184" s="796"/>
      <c r="AQ184" s="801"/>
      <c r="AR184" s="801"/>
      <c r="AS184" s="801"/>
      <c r="AT184" s="801"/>
      <c r="AU184" s="801"/>
      <c r="AV184" s="801"/>
      <c r="AW184" s="801"/>
      <c r="AX184" s="801"/>
      <c r="AY184" s="801"/>
      <c r="AZ184" s="801"/>
      <c r="BA184" s="801"/>
      <c r="BB184" s="801"/>
      <c r="BC184" s="801"/>
      <c r="BD184" s="801"/>
      <c r="BE184" s="801"/>
      <c r="BF184" s="801"/>
      <c r="BG184" s="801"/>
      <c r="BH184" s="801"/>
      <c r="BI184" s="796" t="str">
        <f>IF(作業３!I69=0,"",作業３!I69)</f>
        <v/>
      </c>
      <c r="BJ184" s="796"/>
      <c r="BK184" s="796"/>
      <c r="BL184" s="796"/>
      <c r="BM184" s="796"/>
      <c r="BN184" s="796"/>
      <c r="BO184" s="796"/>
      <c r="BP184" s="796"/>
      <c r="BQ184" s="796"/>
      <c r="BR184" s="796"/>
      <c r="BS184" s="796"/>
      <c r="BT184" s="796"/>
      <c r="BU184" s="796"/>
      <c r="BV184" s="796"/>
      <c r="BW184" s="796"/>
      <c r="BX184" s="796"/>
      <c r="BY184" s="796"/>
      <c r="BZ184" s="796"/>
      <c r="CA184" s="785"/>
      <c r="CB184" s="785"/>
      <c r="CC184" s="785"/>
      <c r="CD184" s="785"/>
      <c r="CE184" s="785"/>
      <c r="CF184" s="785"/>
      <c r="CG184" s="785"/>
      <c r="CH184" s="785"/>
      <c r="CI184" s="785"/>
      <c r="CJ184" s="785"/>
      <c r="CK184" s="785"/>
      <c r="CL184" s="785"/>
      <c r="CM184" s="785"/>
      <c r="CN184" s="785"/>
      <c r="CO184" s="785"/>
      <c r="CP184" s="785"/>
      <c r="CQ184" s="785"/>
      <c r="CR184" s="786"/>
      <c r="CS184">
        <f>IF(BI184="",0,BI184)</f>
        <v>0</v>
      </c>
    </row>
    <row r="185" spans="5:101" ht="39.950000000000003" customHeight="1">
      <c r="E185" s="677" t="s">
        <v>95</v>
      </c>
      <c r="F185" s="678"/>
      <c r="G185" s="678"/>
      <c r="H185" s="678"/>
      <c r="I185" s="678"/>
      <c r="J185" s="678"/>
      <c r="K185" s="678"/>
      <c r="L185" s="678"/>
      <c r="M185" s="678"/>
      <c r="N185" s="678"/>
      <c r="O185" s="678"/>
      <c r="P185" s="678"/>
      <c r="Q185" s="678"/>
      <c r="R185" s="678"/>
      <c r="S185" s="678"/>
      <c r="T185" s="678"/>
      <c r="U185" s="678"/>
      <c r="V185" s="678"/>
      <c r="W185" s="678"/>
      <c r="X185" s="679"/>
      <c r="Y185" s="800" t="str">
        <f>IF(CT185=TRUE,"",SUM(Y186:Y189))</f>
        <v/>
      </c>
      <c r="Z185" s="800"/>
      <c r="AA185" s="800"/>
      <c r="AB185" s="800"/>
      <c r="AC185" s="800"/>
      <c r="AD185" s="800"/>
      <c r="AE185" s="800"/>
      <c r="AF185" s="800"/>
      <c r="AG185" s="800"/>
      <c r="AH185" s="800"/>
      <c r="AI185" s="800"/>
      <c r="AJ185" s="800"/>
      <c r="AK185" s="800"/>
      <c r="AL185" s="800"/>
      <c r="AM185" s="800"/>
      <c r="AN185" s="800"/>
      <c r="AO185" s="800"/>
      <c r="AP185" s="800"/>
      <c r="AQ185" s="799" t="str">
        <f>IF(CU185=TRUE,"",SUM(AQ186:AQ189))</f>
        <v/>
      </c>
      <c r="AR185" s="799"/>
      <c r="AS185" s="799"/>
      <c r="AT185" s="799"/>
      <c r="AU185" s="799"/>
      <c r="AV185" s="799"/>
      <c r="AW185" s="799"/>
      <c r="AX185" s="799"/>
      <c r="AY185" s="799"/>
      <c r="AZ185" s="799"/>
      <c r="BA185" s="799"/>
      <c r="BB185" s="799"/>
      <c r="BC185" s="799"/>
      <c r="BD185" s="799"/>
      <c r="BE185" s="799"/>
      <c r="BF185" s="799"/>
      <c r="BG185" s="799"/>
      <c r="BH185" s="799"/>
      <c r="BI185" s="800" t="str">
        <f>IF(CV185=TRUE,"",SUM(BI186:BI189))</f>
        <v/>
      </c>
      <c r="BJ185" s="800"/>
      <c r="BK185" s="800"/>
      <c r="BL185" s="800"/>
      <c r="BM185" s="800"/>
      <c r="BN185" s="800"/>
      <c r="BO185" s="800"/>
      <c r="BP185" s="800"/>
      <c r="BQ185" s="800"/>
      <c r="BR185" s="800"/>
      <c r="BS185" s="800"/>
      <c r="BT185" s="800"/>
      <c r="BU185" s="800"/>
      <c r="BV185" s="800"/>
      <c r="BW185" s="800"/>
      <c r="BX185" s="800"/>
      <c r="BY185" s="800"/>
      <c r="BZ185" s="800"/>
      <c r="CA185" s="819" t="str">
        <f>IF(CW185=TRUE,"",SUM(CA186:CA189))</f>
        <v/>
      </c>
      <c r="CB185" s="819"/>
      <c r="CC185" s="819"/>
      <c r="CD185" s="819"/>
      <c r="CE185" s="819"/>
      <c r="CF185" s="819"/>
      <c r="CG185" s="819"/>
      <c r="CH185" s="819"/>
      <c r="CI185" s="819"/>
      <c r="CJ185" s="819"/>
      <c r="CK185" s="819"/>
      <c r="CL185" s="819"/>
      <c r="CM185" s="819"/>
      <c r="CN185" s="819"/>
      <c r="CO185" s="819"/>
      <c r="CP185" s="819"/>
      <c r="CQ185" s="819"/>
      <c r="CR185" s="820"/>
      <c r="CT185" t="b">
        <f>AND(Y186="",Y187="",Y188="",Y189="")</f>
        <v>1</v>
      </c>
      <c r="CU185" t="b">
        <f>AND(AQ186="",AQ187="",AQ188="",AQ189="")</f>
        <v>1</v>
      </c>
      <c r="CV185" t="b">
        <f>AND(BI186="",BI187="",BI188="",BI189="")</f>
        <v>1</v>
      </c>
      <c r="CW185" t="b">
        <f>AND(CA186="",CA187="",CA188="",CA189="")</f>
        <v>1</v>
      </c>
    </row>
    <row r="186" spans="5:101" ht="32.1" customHeight="1">
      <c r="E186" s="708" t="s">
        <v>133</v>
      </c>
      <c r="F186" s="690"/>
      <c r="G186" s="691"/>
      <c r="H186" s="698" t="s">
        <v>141</v>
      </c>
      <c r="I186" s="699"/>
      <c r="J186" s="699"/>
      <c r="K186" s="699"/>
      <c r="L186" s="699"/>
      <c r="M186" s="699"/>
      <c r="N186" s="699"/>
      <c r="O186" s="699"/>
      <c r="P186" s="699"/>
      <c r="Q186" s="699"/>
      <c r="R186" s="699"/>
      <c r="S186" s="699"/>
      <c r="T186" s="699"/>
      <c r="U186" s="699"/>
      <c r="V186" s="699"/>
      <c r="W186" s="699"/>
      <c r="X186" s="700"/>
      <c r="Y186" s="707" t="str">
        <f>BI186</f>
        <v/>
      </c>
      <c r="Z186" s="707"/>
      <c r="AA186" s="707"/>
      <c r="AB186" s="707"/>
      <c r="AC186" s="707"/>
      <c r="AD186" s="707"/>
      <c r="AE186" s="707"/>
      <c r="AF186" s="707"/>
      <c r="AG186" s="707"/>
      <c r="AH186" s="707"/>
      <c r="AI186" s="707"/>
      <c r="AJ186" s="707"/>
      <c r="AK186" s="707"/>
      <c r="AL186" s="707"/>
      <c r="AM186" s="707"/>
      <c r="AN186" s="707"/>
      <c r="AO186" s="707"/>
      <c r="AP186" s="707"/>
      <c r="AQ186" s="793"/>
      <c r="AR186" s="793"/>
      <c r="AS186" s="793"/>
      <c r="AT186" s="793"/>
      <c r="AU186" s="793"/>
      <c r="AV186" s="793"/>
      <c r="AW186" s="793"/>
      <c r="AX186" s="793"/>
      <c r="AY186" s="793"/>
      <c r="AZ186" s="793"/>
      <c r="BA186" s="793"/>
      <c r="BB186" s="793"/>
      <c r="BC186" s="793"/>
      <c r="BD186" s="793"/>
      <c r="BE186" s="793"/>
      <c r="BF186" s="793"/>
      <c r="BG186" s="793"/>
      <c r="BH186" s="793"/>
      <c r="BI186" s="707" t="str">
        <f>IF(作業３!I71=0,"",作業３!I71)</f>
        <v/>
      </c>
      <c r="BJ186" s="707"/>
      <c r="BK186" s="707"/>
      <c r="BL186" s="707"/>
      <c r="BM186" s="707"/>
      <c r="BN186" s="707"/>
      <c r="BO186" s="707"/>
      <c r="BP186" s="707"/>
      <c r="BQ186" s="707"/>
      <c r="BR186" s="707"/>
      <c r="BS186" s="707"/>
      <c r="BT186" s="707"/>
      <c r="BU186" s="707"/>
      <c r="BV186" s="707"/>
      <c r="BW186" s="707"/>
      <c r="BX186" s="707"/>
      <c r="BY186" s="707"/>
      <c r="BZ186" s="707"/>
      <c r="CA186" s="811"/>
      <c r="CB186" s="811"/>
      <c r="CC186" s="811"/>
      <c r="CD186" s="811"/>
      <c r="CE186" s="811"/>
      <c r="CF186" s="811"/>
      <c r="CG186" s="811"/>
      <c r="CH186" s="811"/>
      <c r="CI186" s="811"/>
      <c r="CJ186" s="811"/>
      <c r="CK186" s="811"/>
      <c r="CL186" s="811"/>
      <c r="CM186" s="811"/>
      <c r="CN186" s="811"/>
      <c r="CO186" s="811"/>
      <c r="CP186" s="811"/>
      <c r="CQ186" s="811"/>
      <c r="CR186" s="812"/>
      <c r="CS186">
        <f>IF(BI186="",0,BI186)</f>
        <v>0</v>
      </c>
    </row>
    <row r="187" spans="5:101" ht="32.1" customHeight="1">
      <c r="E187" s="709"/>
      <c r="F187" s="693"/>
      <c r="G187" s="694"/>
      <c r="H187" s="701" t="s">
        <v>142</v>
      </c>
      <c r="I187" s="702"/>
      <c r="J187" s="702"/>
      <c r="K187" s="702"/>
      <c r="L187" s="702"/>
      <c r="M187" s="702"/>
      <c r="N187" s="702"/>
      <c r="O187" s="702"/>
      <c r="P187" s="702"/>
      <c r="Q187" s="702"/>
      <c r="R187" s="702"/>
      <c r="S187" s="702"/>
      <c r="T187" s="702"/>
      <c r="U187" s="702"/>
      <c r="V187" s="702"/>
      <c r="W187" s="702"/>
      <c r="X187" s="703"/>
      <c r="Y187" s="813" t="str">
        <f>BI187</f>
        <v/>
      </c>
      <c r="Z187" s="813"/>
      <c r="AA187" s="813"/>
      <c r="AB187" s="813"/>
      <c r="AC187" s="813"/>
      <c r="AD187" s="813"/>
      <c r="AE187" s="813"/>
      <c r="AF187" s="813"/>
      <c r="AG187" s="813"/>
      <c r="AH187" s="813"/>
      <c r="AI187" s="813"/>
      <c r="AJ187" s="813"/>
      <c r="AK187" s="813"/>
      <c r="AL187" s="813"/>
      <c r="AM187" s="813"/>
      <c r="AN187" s="813"/>
      <c r="AO187" s="813"/>
      <c r="AP187" s="813"/>
      <c r="AQ187" s="814"/>
      <c r="AR187" s="814"/>
      <c r="AS187" s="814"/>
      <c r="AT187" s="814"/>
      <c r="AU187" s="814"/>
      <c r="AV187" s="814"/>
      <c r="AW187" s="814"/>
      <c r="AX187" s="814"/>
      <c r="AY187" s="814"/>
      <c r="AZ187" s="814"/>
      <c r="BA187" s="814"/>
      <c r="BB187" s="814"/>
      <c r="BC187" s="814"/>
      <c r="BD187" s="814"/>
      <c r="BE187" s="814"/>
      <c r="BF187" s="814"/>
      <c r="BG187" s="814"/>
      <c r="BH187" s="814"/>
      <c r="BI187" s="813" t="str">
        <f>IF(作業３!I72=0,"",作業３!I72)</f>
        <v/>
      </c>
      <c r="BJ187" s="813"/>
      <c r="BK187" s="813"/>
      <c r="BL187" s="813"/>
      <c r="BM187" s="813"/>
      <c r="BN187" s="813"/>
      <c r="BO187" s="813"/>
      <c r="BP187" s="813"/>
      <c r="BQ187" s="813"/>
      <c r="BR187" s="813"/>
      <c r="BS187" s="813"/>
      <c r="BT187" s="813"/>
      <c r="BU187" s="813"/>
      <c r="BV187" s="813"/>
      <c r="BW187" s="813"/>
      <c r="BX187" s="813"/>
      <c r="BY187" s="813"/>
      <c r="BZ187" s="813"/>
      <c r="CA187" s="815"/>
      <c r="CB187" s="815"/>
      <c r="CC187" s="815"/>
      <c r="CD187" s="815"/>
      <c r="CE187" s="815"/>
      <c r="CF187" s="815"/>
      <c r="CG187" s="815"/>
      <c r="CH187" s="815"/>
      <c r="CI187" s="815"/>
      <c r="CJ187" s="815"/>
      <c r="CK187" s="815"/>
      <c r="CL187" s="815"/>
      <c r="CM187" s="815"/>
      <c r="CN187" s="815"/>
      <c r="CO187" s="815"/>
      <c r="CP187" s="815"/>
      <c r="CQ187" s="815"/>
      <c r="CR187" s="816"/>
      <c r="CS187">
        <f>IF(BI187="",0,BI187)</f>
        <v>0</v>
      </c>
    </row>
    <row r="188" spans="5:101" ht="32.1" customHeight="1">
      <c r="E188" s="709"/>
      <c r="F188" s="693"/>
      <c r="G188" s="694"/>
      <c r="H188" s="701" t="s">
        <v>143</v>
      </c>
      <c r="I188" s="702"/>
      <c r="J188" s="702"/>
      <c r="K188" s="702"/>
      <c r="L188" s="702"/>
      <c r="M188" s="702"/>
      <c r="N188" s="702"/>
      <c r="O188" s="702"/>
      <c r="P188" s="702"/>
      <c r="Q188" s="702"/>
      <c r="R188" s="702"/>
      <c r="S188" s="702"/>
      <c r="T188" s="702"/>
      <c r="U188" s="702"/>
      <c r="V188" s="702"/>
      <c r="W188" s="702"/>
      <c r="X188" s="703"/>
      <c r="Y188" s="813" t="str">
        <f>BI188</f>
        <v/>
      </c>
      <c r="Z188" s="813"/>
      <c r="AA188" s="813"/>
      <c r="AB188" s="813"/>
      <c r="AC188" s="813"/>
      <c r="AD188" s="813"/>
      <c r="AE188" s="813"/>
      <c r="AF188" s="813"/>
      <c r="AG188" s="813"/>
      <c r="AH188" s="813"/>
      <c r="AI188" s="813"/>
      <c r="AJ188" s="813"/>
      <c r="AK188" s="813"/>
      <c r="AL188" s="813"/>
      <c r="AM188" s="813"/>
      <c r="AN188" s="813"/>
      <c r="AO188" s="813"/>
      <c r="AP188" s="813"/>
      <c r="AQ188" s="814"/>
      <c r="AR188" s="814"/>
      <c r="AS188" s="814"/>
      <c r="AT188" s="814"/>
      <c r="AU188" s="814"/>
      <c r="AV188" s="814"/>
      <c r="AW188" s="814"/>
      <c r="AX188" s="814"/>
      <c r="AY188" s="814"/>
      <c r="AZ188" s="814"/>
      <c r="BA188" s="814"/>
      <c r="BB188" s="814"/>
      <c r="BC188" s="814"/>
      <c r="BD188" s="814"/>
      <c r="BE188" s="814"/>
      <c r="BF188" s="814"/>
      <c r="BG188" s="814"/>
      <c r="BH188" s="814"/>
      <c r="BI188" s="813" t="str">
        <f>IF(作業３!I73=0,"",作業３!I73)</f>
        <v/>
      </c>
      <c r="BJ188" s="813"/>
      <c r="BK188" s="813"/>
      <c r="BL188" s="813"/>
      <c r="BM188" s="813"/>
      <c r="BN188" s="813"/>
      <c r="BO188" s="813"/>
      <c r="BP188" s="813"/>
      <c r="BQ188" s="813"/>
      <c r="BR188" s="813"/>
      <c r="BS188" s="813"/>
      <c r="BT188" s="813"/>
      <c r="BU188" s="813"/>
      <c r="BV188" s="813"/>
      <c r="BW188" s="813"/>
      <c r="BX188" s="813"/>
      <c r="BY188" s="813"/>
      <c r="BZ188" s="813"/>
      <c r="CA188" s="815"/>
      <c r="CB188" s="815"/>
      <c r="CC188" s="815"/>
      <c r="CD188" s="815"/>
      <c r="CE188" s="815"/>
      <c r="CF188" s="815"/>
      <c r="CG188" s="815"/>
      <c r="CH188" s="815"/>
      <c r="CI188" s="815"/>
      <c r="CJ188" s="815"/>
      <c r="CK188" s="815"/>
      <c r="CL188" s="815"/>
      <c r="CM188" s="815"/>
      <c r="CN188" s="815"/>
      <c r="CO188" s="815"/>
      <c r="CP188" s="815"/>
      <c r="CQ188" s="815"/>
      <c r="CR188" s="816"/>
      <c r="CS188">
        <f>IF(BI188="",0,BI188)</f>
        <v>0</v>
      </c>
    </row>
    <row r="189" spans="5:101" ht="32.1" customHeight="1" thickBot="1">
      <c r="E189" s="710"/>
      <c r="F189" s="711"/>
      <c r="G189" s="712"/>
      <c r="H189" s="674" t="s">
        <v>144</v>
      </c>
      <c r="I189" s="675"/>
      <c r="J189" s="675"/>
      <c r="K189" s="675"/>
      <c r="L189" s="675"/>
      <c r="M189" s="675"/>
      <c r="N189" s="675"/>
      <c r="O189" s="675"/>
      <c r="P189" s="675"/>
      <c r="Q189" s="675"/>
      <c r="R189" s="675"/>
      <c r="S189" s="675"/>
      <c r="T189" s="675"/>
      <c r="U189" s="675"/>
      <c r="V189" s="675"/>
      <c r="W189" s="675"/>
      <c r="X189" s="676"/>
      <c r="Y189" s="794" t="str">
        <f>BI189</f>
        <v/>
      </c>
      <c r="Z189" s="794"/>
      <c r="AA189" s="794"/>
      <c r="AB189" s="794"/>
      <c r="AC189" s="794"/>
      <c r="AD189" s="794"/>
      <c r="AE189" s="794"/>
      <c r="AF189" s="794"/>
      <c r="AG189" s="794"/>
      <c r="AH189" s="794"/>
      <c r="AI189" s="794"/>
      <c r="AJ189" s="794"/>
      <c r="AK189" s="794"/>
      <c r="AL189" s="794"/>
      <c r="AM189" s="794"/>
      <c r="AN189" s="794"/>
      <c r="AO189" s="794"/>
      <c r="AP189" s="794"/>
      <c r="AQ189" s="795"/>
      <c r="AR189" s="795"/>
      <c r="AS189" s="795"/>
      <c r="AT189" s="795"/>
      <c r="AU189" s="795"/>
      <c r="AV189" s="795"/>
      <c r="AW189" s="795"/>
      <c r="AX189" s="795"/>
      <c r="AY189" s="795"/>
      <c r="AZ189" s="795"/>
      <c r="BA189" s="795"/>
      <c r="BB189" s="795"/>
      <c r="BC189" s="795"/>
      <c r="BD189" s="795"/>
      <c r="BE189" s="795"/>
      <c r="BF189" s="795"/>
      <c r="BG189" s="795"/>
      <c r="BH189" s="795"/>
      <c r="BI189" s="794" t="str">
        <f>IF(作業３!I74=0,"",作業３!I74)</f>
        <v/>
      </c>
      <c r="BJ189" s="794"/>
      <c r="BK189" s="794"/>
      <c r="BL189" s="794"/>
      <c r="BM189" s="794"/>
      <c r="BN189" s="794"/>
      <c r="BO189" s="794"/>
      <c r="BP189" s="794"/>
      <c r="BQ189" s="794"/>
      <c r="BR189" s="794"/>
      <c r="BS189" s="794"/>
      <c r="BT189" s="794"/>
      <c r="BU189" s="794"/>
      <c r="BV189" s="794"/>
      <c r="BW189" s="794"/>
      <c r="BX189" s="794"/>
      <c r="BY189" s="794"/>
      <c r="BZ189" s="794"/>
      <c r="CA189" s="821"/>
      <c r="CB189" s="821"/>
      <c r="CC189" s="821"/>
      <c r="CD189" s="821"/>
      <c r="CE189" s="821"/>
      <c r="CF189" s="821"/>
      <c r="CG189" s="821"/>
      <c r="CH189" s="821"/>
      <c r="CI189" s="821"/>
      <c r="CJ189" s="821"/>
      <c r="CK189" s="821"/>
      <c r="CL189" s="821"/>
      <c r="CM189" s="821"/>
      <c r="CN189" s="821"/>
      <c r="CO189" s="821"/>
      <c r="CP189" s="821"/>
      <c r="CQ189" s="821"/>
      <c r="CR189" s="822"/>
      <c r="CS189">
        <f>IF(BI189="",0,BI189)</f>
        <v>0</v>
      </c>
    </row>
    <row r="190" spans="5:101" ht="39.950000000000003" customHeight="1">
      <c r="E190" s="677" t="s">
        <v>147</v>
      </c>
      <c r="F190" s="678"/>
      <c r="G190" s="678"/>
      <c r="H190" s="678"/>
      <c r="I190" s="678"/>
      <c r="J190" s="678"/>
      <c r="K190" s="678"/>
      <c r="L190" s="678"/>
      <c r="M190" s="678"/>
      <c r="N190" s="678"/>
      <c r="O190" s="678"/>
      <c r="P190" s="678"/>
      <c r="Q190" s="678"/>
      <c r="R190" s="678"/>
      <c r="S190" s="678"/>
      <c r="T190" s="678"/>
      <c r="U190" s="678"/>
      <c r="V190" s="678"/>
      <c r="W190" s="678"/>
      <c r="X190" s="679"/>
      <c r="Y190" s="800" t="str">
        <f>IF(CT190=TRUE,"",SUM(Y191:Y193))</f>
        <v/>
      </c>
      <c r="Z190" s="800"/>
      <c r="AA190" s="800"/>
      <c r="AB190" s="800"/>
      <c r="AC190" s="800"/>
      <c r="AD190" s="800"/>
      <c r="AE190" s="800"/>
      <c r="AF190" s="800"/>
      <c r="AG190" s="800"/>
      <c r="AH190" s="800"/>
      <c r="AI190" s="800"/>
      <c r="AJ190" s="800"/>
      <c r="AK190" s="800"/>
      <c r="AL190" s="800"/>
      <c r="AM190" s="800"/>
      <c r="AN190" s="800"/>
      <c r="AO190" s="800"/>
      <c r="AP190" s="800"/>
      <c r="AQ190" s="799" t="str">
        <f>IF(CU190=TRUE,"",SUM(AQ191:AQ193))</f>
        <v/>
      </c>
      <c r="AR190" s="799"/>
      <c r="AS190" s="799"/>
      <c r="AT190" s="799"/>
      <c r="AU190" s="799"/>
      <c r="AV190" s="799"/>
      <c r="AW190" s="799"/>
      <c r="AX190" s="799"/>
      <c r="AY190" s="799"/>
      <c r="AZ190" s="799"/>
      <c r="BA190" s="799"/>
      <c r="BB190" s="799"/>
      <c r="BC190" s="799"/>
      <c r="BD190" s="799"/>
      <c r="BE190" s="799"/>
      <c r="BF190" s="799"/>
      <c r="BG190" s="799"/>
      <c r="BH190" s="799"/>
      <c r="BI190" s="800" t="str">
        <f>IF(CV190=TRUE,"",SUM(BI191:BI193))</f>
        <v/>
      </c>
      <c r="BJ190" s="800"/>
      <c r="BK190" s="800"/>
      <c r="BL190" s="800"/>
      <c r="BM190" s="800"/>
      <c r="BN190" s="800"/>
      <c r="BO190" s="800"/>
      <c r="BP190" s="800"/>
      <c r="BQ190" s="800"/>
      <c r="BR190" s="800"/>
      <c r="BS190" s="800"/>
      <c r="BT190" s="800"/>
      <c r="BU190" s="800"/>
      <c r="BV190" s="800"/>
      <c r="BW190" s="800"/>
      <c r="BX190" s="800"/>
      <c r="BY190" s="800"/>
      <c r="BZ190" s="800"/>
      <c r="CA190" s="819" t="str">
        <f>IF(CW190=TRUE,"",SUM(CA191:CA193))</f>
        <v/>
      </c>
      <c r="CB190" s="819"/>
      <c r="CC190" s="819"/>
      <c r="CD190" s="819"/>
      <c r="CE190" s="819"/>
      <c r="CF190" s="819"/>
      <c r="CG190" s="819"/>
      <c r="CH190" s="819"/>
      <c r="CI190" s="819"/>
      <c r="CJ190" s="819"/>
      <c r="CK190" s="819"/>
      <c r="CL190" s="819"/>
      <c r="CM190" s="819"/>
      <c r="CN190" s="819"/>
      <c r="CO190" s="819"/>
      <c r="CP190" s="819"/>
      <c r="CQ190" s="819"/>
      <c r="CR190" s="820"/>
      <c r="CT190" t="b">
        <f>AND(Y191="",Y192="",Y193="")</f>
        <v>1</v>
      </c>
      <c r="CU190" t="b">
        <f>AND(AQ191="",AQ192="",AQ193="")</f>
        <v>1</v>
      </c>
      <c r="CV190" t="b">
        <f>AND(BI191="",BI192="",BI193="")</f>
        <v>1</v>
      </c>
      <c r="CW190" t="b">
        <f>AND(CA191="",CA192="",CA193="")</f>
        <v>1</v>
      </c>
    </row>
    <row r="191" spans="5:101" ht="32.1" customHeight="1">
      <c r="E191" s="708" t="s">
        <v>133</v>
      </c>
      <c r="F191" s="690"/>
      <c r="G191" s="691"/>
      <c r="H191" s="698" t="s">
        <v>145</v>
      </c>
      <c r="I191" s="699"/>
      <c r="J191" s="699"/>
      <c r="K191" s="699"/>
      <c r="L191" s="699"/>
      <c r="M191" s="699"/>
      <c r="N191" s="699"/>
      <c r="O191" s="699"/>
      <c r="P191" s="699"/>
      <c r="Q191" s="699"/>
      <c r="R191" s="699"/>
      <c r="S191" s="699"/>
      <c r="T191" s="699"/>
      <c r="U191" s="699"/>
      <c r="V191" s="699"/>
      <c r="W191" s="699"/>
      <c r="X191" s="700"/>
      <c r="Y191" s="707" t="str">
        <f>BI191</f>
        <v/>
      </c>
      <c r="Z191" s="707"/>
      <c r="AA191" s="707"/>
      <c r="AB191" s="707"/>
      <c r="AC191" s="707"/>
      <c r="AD191" s="707"/>
      <c r="AE191" s="707"/>
      <c r="AF191" s="707"/>
      <c r="AG191" s="707"/>
      <c r="AH191" s="707"/>
      <c r="AI191" s="707"/>
      <c r="AJ191" s="707"/>
      <c r="AK191" s="707"/>
      <c r="AL191" s="707"/>
      <c r="AM191" s="707"/>
      <c r="AN191" s="707"/>
      <c r="AO191" s="707"/>
      <c r="AP191" s="707"/>
      <c r="AQ191" s="793"/>
      <c r="AR191" s="793"/>
      <c r="AS191" s="793"/>
      <c r="AT191" s="793"/>
      <c r="AU191" s="793"/>
      <c r="AV191" s="793"/>
      <c r="AW191" s="793"/>
      <c r="AX191" s="793"/>
      <c r="AY191" s="793"/>
      <c r="AZ191" s="793"/>
      <c r="BA191" s="793"/>
      <c r="BB191" s="793"/>
      <c r="BC191" s="793"/>
      <c r="BD191" s="793"/>
      <c r="BE191" s="793"/>
      <c r="BF191" s="793"/>
      <c r="BG191" s="793"/>
      <c r="BH191" s="793"/>
      <c r="BI191" s="707" t="str">
        <f>IF(作業３!I76=0,"",作業３!I76)</f>
        <v/>
      </c>
      <c r="BJ191" s="707"/>
      <c r="BK191" s="707"/>
      <c r="BL191" s="707"/>
      <c r="BM191" s="707"/>
      <c r="BN191" s="707"/>
      <c r="BO191" s="707"/>
      <c r="BP191" s="707"/>
      <c r="BQ191" s="707"/>
      <c r="BR191" s="707"/>
      <c r="BS191" s="707"/>
      <c r="BT191" s="707"/>
      <c r="BU191" s="707"/>
      <c r="BV191" s="707"/>
      <c r="BW191" s="707"/>
      <c r="BX191" s="707"/>
      <c r="BY191" s="707"/>
      <c r="BZ191" s="707"/>
      <c r="CA191" s="811"/>
      <c r="CB191" s="811"/>
      <c r="CC191" s="811"/>
      <c r="CD191" s="811"/>
      <c r="CE191" s="811"/>
      <c r="CF191" s="811"/>
      <c r="CG191" s="811"/>
      <c r="CH191" s="811"/>
      <c r="CI191" s="811"/>
      <c r="CJ191" s="811"/>
      <c r="CK191" s="811"/>
      <c r="CL191" s="811"/>
      <c r="CM191" s="811"/>
      <c r="CN191" s="811"/>
      <c r="CO191" s="811"/>
      <c r="CP191" s="811"/>
      <c r="CQ191" s="811"/>
      <c r="CR191" s="812"/>
      <c r="CS191">
        <f>IF(BI191="",0,BI191)</f>
        <v>0</v>
      </c>
    </row>
    <row r="192" spans="5:101" ht="32.1" customHeight="1">
      <c r="E192" s="709"/>
      <c r="F192" s="693"/>
      <c r="G192" s="694"/>
      <c r="H192" s="701" t="s">
        <v>146</v>
      </c>
      <c r="I192" s="702"/>
      <c r="J192" s="702"/>
      <c r="K192" s="702"/>
      <c r="L192" s="702"/>
      <c r="M192" s="702"/>
      <c r="N192" s="702"/>
      <c r="O192" s="702"/>
      <c r="P192" s="702"/>
      <c r="Q192" s="702"/>
      <c r="R192" s="702"/>
      <c r="S192" s="702"/>
      <c r="T192" s="702"/>
      <c r="U192" s="702"/>
      <c r="V192" s="702"/>
      <c r="W192" s="702"/>
      <c r="X192" s="703"/>
      <c r="Y192" s="813" t="str">
        <f>BI192</f>
        <v/>
      </c>
      <c r="Z192" s="813"/>
      <c r="AA192" s="813"/>
      <c r="AB192" s="813"/>
      <c r="AC192" s="813"/>
      <c r="AD192" s="813"/>
      <c r="AE192" s="813"/>
      <c r="AF192" s="813"/>
      <c r="AG192" s="813"/>
      <c r="AH192" s="813"/>
      <c r="AI192" s="813"/>
      <c r="AJ192" s="813"/>
      <c r="AK192" s="813"/>
      <c r="AL192" s="813"/>
      <c r="AM192" s="813"/>
      <c r="AN192" s="813"/>
      <c r="AO192" s="813"/>
      <c r="AP192" s="813"/>
      <c r="AQ192" s="814"/>
      <c r="AR192" s="814"/>
      <c r="AS192" s="814"/>
      <c r="AT192" s="814"/>
      <c r="AU192" s="814"/>
      <c r="AV192" s="814"/>
      <c r="AW192" s="814"/>
      <c r="AX192" s="814"/>
      <c r="AY192" s="814"/>
      <c r="AZ192" s="814"/>
      <c r="BA192" s="814"/>
      <c r="BB192" s="814"/>
      <c r="BC192" s="814"/>
      <c r="BD192" s="814"/>
      <c r="BE192" s="814"/>
      <c r="BF192" s="814"/>
      <c r="BG192" s="814"/>
      <c r="BH192" s="814"/>
      <c r="BI192" s="813" t="str">
        <f>IF(作業３!I77=0,"",作業３!I77)</f>
        <v/>
      </c>
      <c r="BJ192" s="813"/>
      <c r="BK192" s="813"/>
      <c r="BL192" s="813"/>
      <c r="BM192" s="813"/>
      <c r="BN192" s="813"/>
      <c r="BO192" s="813"/>
      <c r="BP192" s="813"/>
      <c r="BQ192" s="813"/>
      <c r="BR192" s="813"/>
      <c r="BS192" s="813"/>
      <c r="BT192" s="813"/>
      <c r="BU192" s="813"/>
      <c r="BV192" s="813"/>
      <c r="BW192" s="813"/>
      <c r="BX192" s="813"/>
      <c r="BY192" s="813"/>
      <c r="BZ192" s="813"/>
      <c r="CA192" s="815"/>
      <c r="CB192" s="815"/>
      <c r="CC192" s="815"/>
      <c r="CD192" s="815"/>
      <c r="CE192" s="815"/>
      <c r="CF192" s="815"/>
      <c r="CG192" s="815"/>
      <c r="CH192" s="815"/>
      <c r="CI192" s="815"/>
      <c r="CJ192" s="815"/>
      <c r="CK192" s="815"/>
      <c r="CL192" s="815"/>
      <c r="CM192" s="815"/>
      <c r="CN192" s="815"/>
      <c r="CO192" s="815"/>
      <c r="CP192" s="815"/>
      <c r="CQ192" s="815"/>
      <c r="CR192" s="816"/>
      <c r="CS192">
        <f>IF(BI192="",0,BI192)</f>
        <v>0</v>
      </c>
    </row>
    <row r="193" spans="5:101" ht="32.1" customHeight="1" thickBot="1">
      <c r="E193" s="710"/>
      <c r="F193" s="711"/>
      <c r="G193" s="712"/>
      <c r="H193" s="674" t="s">
        <v>148</v>
      </c>
      <c r="I193" s="675"/>
      <c r="J193" s="675"/>
      <c r="K193" s="675"/>
      <c r="L193" s="675"/>
      <c r="M193" s="675"/>
      <c r="N193" s="675"/>
      <c r="O193" s="675"/>
      <c r="P193" s="675"/>
      <c r="Q193" s="675"/>
      <c r="R193" s="675"/>
      <c r="S193" s="675"/>
      <c r="T193" s="675"/>
      <c r="U193" s="675"/>
      <c r="V193" s="675"/>
      <c r="W193" s="675"/>
      <c r="X193" s="676"/>
      <c r="Y193" s="794" t="str">
        <f>BI193</f>
        <v/>
      </c>
      <c r="Z193" s="794"/>
      <c r="AA193" s="794"/>
      <c r="AB193" s="794"/>
      <c r="AC193" s="794"/>
      <c r="AD193" s="794"/>
      <c r="AE193" s="794"/>
      <c r="AF193" s="794"/>
      <c r="AG193" s="794"/>
      <c r="AH193" s="794"/>
      <c r="AI193" s="794"/>
      <c r="AJ193" s="794"/>
      <c r="AK193" s="794"/>
      <c r="AL193" s="794"/>
      <c r="AM193" s="794"/>
      <c r="AN193" s="794"/>
      <c r="AO193" s="794"/>
      <c r="AP193" s="794"/>
      <c r="AQ193" s="795"/>
      <c r="AR193" s="795"/>
      <c r="AS193" s="795"/>
      <c r="AT193" s="795"/>
      <c r="AU193" s="795"/>
      <c r="AV193" s="795"/>
      <c r="AW193" s="795"/>
      <c r="AX193" s="795"/>
      <c r="AY193" s="795"/>
      <c r="AZ193" s="795"/>
      <c r="BA193" s="795"/>
      <c r="BB193" s="795"/>
      <c r="BC193" s="795"/>
      <c r="BD193" s="795"/>
      <c r="BE193" s="795"/>
      <c r="BF193" s="795"/>
      <c r="BG193" s="795"/>
      <c r="BH193" s="795"/>
      <c r="BI193" s="794" t="str">
        <f>IF(作業３!I78=0,"",作業３!I78)</f>
        <v/>
      </c>
      <c r="BJ193" s="794"/>
      <c r="BK193" s="794"/>
      <c r="BL193" s="794"/>
      <c r="BM193" s="794"/>
      <c r="BN193" s="794"/>
      <c r="BO193" s="794"/>
      <c r="BP193" s="794"/>
      <c r="BQ193" s="794"/>
      <c r="BR193" s="794"/>
      <c r="BS193" s="794"/>
      <c r="BT193" s="794"/>
      <c r="BU193" s="794"/>
      <c r="BV193" s="794"/>
      <c r="BW193" s="794"/>
      <c r="BX193" s="794"/>
      <c r="BY193" s="794"/>
      <c r="BZ193" s="794"/>
      <c r="CA193" s="821"/>
      <c r="CB193" s="821"/>
      <c r="CC193" s="821"/>
      <c r="CD193" s="821"/>
      <c r="CE193" s="821"/>
      <c r="CF193" s="821"/>
      <c r="CG193" s="821"/>
      <c r="CH193" s="821"/>
      <c r="CI193" s="821"/>
      <c r="CJ193" s="821"/>
      <c r="CK193" s="821"/>
      <c r="CL193" s="821"/>
      <c r="CM193" s="821"/>
      <c r="CN193" s="821"/>
      <c r="CO193" s="821"/>
      <c r="CP193" s="821"/>
      <c r="CQ193" s="821"/>
      <c r="CR193" s="822"/>
      <c r="CS193">
        <f>IF(BI193="",0,BI193)</f>
        <v>0</v>
      </c>
    </row>
    <row r="194" spans="5:101" ht="39.950000000000003" customHeight="1" thickBot="1">
      <c r="E194" s="808" t="s">
        <v>96</v>
      </c>
      <c r="F194" s="809"/>
      <c r="G194" s="809"/>
      <c r="H194" s="809"/>
      <c r="I194" s="809"/>
      <c r="J194" s="809"/>
      <c r="K194" s="809"/>
      <c r="L194" s="809"/>
      <c r="M194" s="809"/>
      <c r="N194" s="809"/>
      <c r="O194" s="809"/>
      <c r="P194" s="809"/>
      <c r="Q194" s="809"/>
      <c r="R194" s="809"/>
      <c r="S194" s="809"/>
      <c r="T194" s="809"/>
      <c r="U194" s="809"/>
      <c r="V194" s="809"/>
      <c r="W194" s="809"/>
      <c r="X194" s="810"/>
      <c r="Y194" s="1500" t="str">
        <f>IF(CT194=TRUE,"",SUM(Y172,Y174,Y176,Y178,Y179:AP184,Y186:AP189,Y191:AP193))</f>
        <v/>
      </c>
      <c r="Z194" s="1501"/>
      <c r="AA194" s="1501"/>
      <c r="AB194" s="1501"/>
      <c r="AC194" s="1501"/>
      <c r="AD194" s="1501"/>
      <c r="AE194" s="1501"/>
      <c r="AF194" s="1501"/>
      <c r="AG194" s="1501"/>
      <c r="AH194" s="1501"/>
      <c r="AI194" s="1501"/>
      <c r="AJ194" s="1501"/>
      <c r="AK194" s="1501"/>
      <c r="AL194" s="1501"/>
      <c r="AM194" s="1501"/>
      <c r="AN194" s="1501"/>
      <c r="AO194" s="1501"/>
      <c r="AP194" s="1502"/>
      <c r="AQ194" s="771"/>
      <c r="AR194" s="772"/>
      <c r="AS194" s="772"/>
      <c r="AT194" s="772"/>
      <c r="AU194" s="772"/>
      <c r="AV194" s="772"/>
      <c r="AW194" s="772"/>
      <c r="AX194" s="772"/>
      <c r="AY194" s="772"/>
      <c r="AZ194" s="772"/>
      <c r="BA194" s="772"/>
      <c r="BB194" s="772"/>
      <c r="BC194" s="772"/>
      <c r="BD194" s="772"/>
      <c r="BE194" s="772"/>
      <c r="BF194" s="772"/>
      <c r="BG194" s="772"/>
      <c r="BH194" s="773"/>
      <c r="BI194" s="774" t="str">
        <f>IF(CV194=TRUE,"",SUM(BI172,BI174,BI176,BI178,BI179:BZ184,BI186:BZ189,BI191:BZ193))</f>
        <v/>
      </c>
      <c r="BJ194" s="775"/>
      <c r="BK194" s="775"/>
      <c r="BL194" s="775"/>
      <c r="BM194" s="775"/>
      <c r="BN194" s="775"/>
      <c r="BO194" s="775"/>
      <c r="BP194" s="775"/>
      <c r="BQ194" s="775"/>
      <c r="BR194" s="775"/>
      <c r="BS194" s="775"/>
      <c r="BT194" s="775"/>
      <c r="BU194" s="775"/>
      <c r="BV194" s="775"/>
      <c r="BW194" s="775"/>
      <c r="BX194" s="775"/>
      <c r="BY194" s="775"/>
      <c r="BZ194" s="776"/>
      <c r="CA194" s="771"/>
      <c r="CB194" s="772"/>
      <c r="CC194" s="772"/>
      <c r="CD194" s="772"/>
      <c r="CE194" s="772"/>
      <c r="CF194" s="772"/>
      <c r="CG194" s="772"/>
      <c r="CH194" s="772"/>
      <c r="CI194" s="772"/>
      <c r="CJ194" s="772"/>
      <c r="CK194" s="772"/>
      <c r="CL194" s="772"/>
      <c r="CM194" s="772"/>
      <c r="CN194" s="772"/>
      <c r="CO194" s="772"/>
      <c r="CP194" s="772"/>
      <c r="CQ194" s="772"/>
      <c r="CR194" s="777"/>
      <c r="CT194" t="b">
        <f>AND(Y170="",Y182="",Y183="",Y184="",Y185="",Y190="")</f>
        <v>1</v>
      </c>
      <c r="CU194" t="b">
        <f>AND(AQ170="",AQ182="",AQ183="",AQ184="",AQ185="",AQ190="")</f>
        <v>1</v>
      </c>
      <c r="CV194" t="b">
        <f>AND(BI170="",BI182="",BI183="",BI184="",BI185="",BI190="")</f>
        <v>1</v>
      </c>
      <c r="CW194" t="b">
        <f>AND(CA170="",CA182="",CA183="",CA184="",CA185="",CA190="")</f>
        <v>1</v>
      </c>
    </row>
    <row r="195" spans="5:101" ht="32.1" customHeight="1" thickBot="1">
      <c r="E195" s="805" t="s">
        <v>479</v>
      </c>
      <c r="F195" s="806"/>
      <c r="G195" s="806"/>
      <c r="H195" s="806"/>
      <c r="I195" s="806"/>
      <c r="J195" s="806"/>
      <c r="K195" s="806"/>
      <c r="L195" s="806"/>
      <c r="M195" s="806"/>
      <c r="N195" s="806"/>
      <c r="O195" s="806"/>
      <c r="P195" s="806"/>
      <c r="Q195" s="806"/>
      <c r="R195" s="806"/>
      <c r="S195" s="806"/>
      <c r="T195" s="806"/>
      <c r="U195" s="806"/>
      <c r="V195" s="806"/>
      <c r="W195" s="806"/>
      <c r="X195" s="807"/>
      <c r="Y195" s="784"/>
      <c r="Z195" s="785"/>
      <c r="AA195" s="785"/>
      <c r="AB195" s="785"/>
      <c r="AC195" s="785"/>
      <c r="AD195" s="785"/>
      <c r="AE195" s="785"/>
      <c r="AF195" s="785"/>
      <c r="AG195" s="785"/>
      <c r="AH195" s="785"/>
      <c r="AI195" s="785"/>
      <c r="AJ195" s="785"/>
      <c r="AK195" s="785"/>
      <c r="AL195" s="785"/>
      <c r="AM195" s="785"/>
      <c r="AN195" s="785"/>
      <c r="AO195" s="785"/>
      <c r="AP195" s="786"/>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c r="CC195" s="187"/>
      <c r="CD195" s="187"/>
      <c r="CE195" s="187"/>
      <c r="CF195" s="187"/>
      <c r="CG195" s="187"/>
      <c r="CH195" s="187"/>
      <c r="CI195" s="187"/>
      <c r="CJ195" s="187"/>
      <c r="CK195" s="187"/>
      <c r="CL195" s="187"/>
      <c r="CM195" s="187"/>
      <c r="CN195" s="187"/>
      <c r="CO195" s="187"/>
      <c r="CP195" s="187"/>
      <c r="CQ195" s="187"/>
      <c r="CR195" s="187"/>
    </row>
    <row r="196" spans="5:101" ht="32.1" customHeight="1" thickBot="1">
      <c r="E196" s="805" t="s">
        <v>480</v>
      </c>
      <c r="F196" s="806"/>
      <c r="G196" s="806"/>
      <c r="H196" s="806"/>
      <c r="I196" s="806"/>
      <c r="J196" s="806"/>
      <c r="K196" s="806"/>
      <c r="L196" s="806"/>
      <c r="M196" s="806"/>
      <c r="N196" s="806"/>
      <c r="O196" s="806"/>
      <c r="P196" s="806"/>
      <c r="Q196" s="806"/>
      <c r="R196" s="806"/>
      <c r="S196" s="806"/>
      <c r="T196" s="806"/>
      <c r="U196" s="806"/>
      <c r="V196" s="806"/>
      <c r="W196" s="806"/>
      <c r="X196" s="807"/>
      <c r="Y196" s="784"/>
      <c r="Z196" s="785"/>
      <c r="AA196" s="785"/>
      <c r="AB196" s="785"/>
      <c r="AC196" s="785"/>
      <c r="AD196" s="785"/>
      <c r="AE196" s="785"/>
      <c r="AF196" s="785"/>
      <c r="AG196" s="785"/>
      <c r="AH196" s="785"/>
      <c r="AI196" s="785"/>
      <c r="AJ196" s="785"/>
      <c r="AK196" s="785"/>
      <c r="AL196" s="785"/>
      <c r="AM196" s="785"/>
      <c r="AN196" s="785"/>
      <c r="AO196" s="785"/>
      <c r="AP196" s="786"/>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c r="CC196" s="187"/>
      <c r="CD196" s="187"/>
      <c r="CE196" s="187"/>
      <c r="CF196" s="187"/>
      <c r="CG196" s="187"/>
      <c r="CH196" s="187"/>
      <c r="CI196" s="187"/>
      <c r="CJ196" s="187"/>
      <c r="CK196" s="187"/>
      <c r="CL196" s="187"/>
      <c r="CM196" s="187"/>
      <c r="CN196" s="187"/>
      <c r="CO196" s="187"/>
      <c r="CP196" s="187"/>
      <c r="CQ196" s="187"/>
      <c r="CR196" s="187"/>
    </row>
    <row r="197" spans="5:101" ht="32.1" customHeight="1" thickBot="1">
      <c r="E197" s="805" t="s">
        <v>307</v>
      </c>
      <c r="F197" s="806"/>
      <c r="G197" s="806"/>
      <c r="H197" s="806"/>
      <c r="I197" s="806"/>
      <c r="J197" s="806"/>
      <c r="K197" s="806"/>
      <c r="L197" s="806"/>
      <c r="M197" s="806"/>
      <c r="N197" s="806"/>
      <c r="O197" s="806"/>
      <c r="P197" s="806"/>
      <c r="Q197" s="806"/>
      <c r="R197" s="806"/>
      <c r="S197" s="806"/>
      <c r="T197" s="806"/>
      <c r="U197" s="806"/>
      <c r="V197" s="806"/>
      <c r="W197" s="806"/>
      <c r="X197" s="807"/>
      <c r="Y197" s="784"/>
      <c r="Z197" s="785"/>
      <c r="AA197" s="785"/>
      <c r="AB197" s="785"/>
      <c r="AC197" s="785"/>
      <c r="AD197" s="785"/>
      <c r="AE197" s="785"/>
      <c r="AF197" s="785"/>
      <c r="AG197" s="785"/>
      <c r="AH197" s="785"/>
      <c r="AI197" s="785"/>
      <c r="AJ197" s="785"/>
      <c r="AK197" s="785"/>
      <c r="AL197" s="785"/>
      <c r="AM197" s="785"/>
      <c r="AN197" s="785"/>
      <c r="AO197" s="785"/>
      <c r="AP197" s="786"/>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c r="CC197" s="187"/>
      <c r="CD197" s="187"/>
      <c r="CE197" s="187"/>
      <c r="CF197" s="187"/>
      <c r="CG197" s="187"/>
      <c r="CH197" s="187"/>
      <c r="CI197" s="187"/>
      <c r="CJ197" s="187"/>
      <c r="CK197" s="187"/>
      <c r="CL197" s="187"/>
      <c r="CM197" s="187"/>
      <c r="CN197" s="187"/>
      <c r="CO197" s="187"/>
      <c r="CP197" s="187"/>
      <c r="CQ197" s="187"/>
      <c r="CR197" s="187"/>
    </row>
    <row r="198" spans="5:101" ht="32.1" customHeight="1" thickBot="1">
      <c r="E198" s="805" t="s">
        <v>481</v>
      </c>
      <c r="F198" s="806"/>
      <c r="G198" s="806"/>
      <c r="H198" s="806"/>
      <c r="I198" s="806"/>
      <c r="J198" s="806"/>
      <c r="K198" s="806"/>
      <c r="L198" s="806"/>
      <c r="M198" s="806"/>
      <c r="N198" s="806"/>
      <c r="O198" s="806"/>
      <c r="P198" s="806"/>
      <c r="Q198" s="806"/>
      <c r="R198" s="806"/>
      <c r="S198" s="806"/>
      <c r="T198" s="806"/>
      <c r="U198" s="806"/>
      <c r="V198" s="806"/>
      <c r="W198" s="806"/>
      <c r="X198" s="807"/>
      <c r="Y198" s="784"/>
      <c r="Z198" s="785"/>
      <c r="AA198" s="785"/>
      <c r="AB198" s="785"/>
      <c r="AC198" s="785"/>
      <c r="AD198" s="785"/>
      <c r="AE198" s="785"/>
      <c r="AF198" s="785"/>
      <c r="AG198" s="785"/>
      <c r="AH198" s="785"/>
      <c r="AI198" s="785"/>
      <c r="AJ198" s="785"/>
      <c r="AK198" s="785"/>
      <c r="AL198" s="785"/>
      <c r="AM198" s="785"/>
      <c r="AN198" s="785"/>
      <c r="AO198" s="785"/>
      <c r="AP198" s="786"/>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c r="CC198" s="187"/>
      <c r="CD198" s="187"/>
      <c r="CE198" s="187"/>
      <c r="CF198" s="187"/>
      <c r="CG198" s="187"/>
      <c r="CH198" s="187"/>
      <c r="CI198" s="187"/>
      <c r="CJ198" s="187"/>
      <c r="CK198" s="187"/>
      <c r="CL198" s="187"/>
      <c r="CM198" s="187"/>
      <c r="CN198" s="187"/>
      <c r="CO198" s="187"/>
      <c r="CP198" s="187"/>
      <c r="CQ198" s="187"/>
      <c r="CR198" s="187"/>
    </row>
    <row r="199" spans="5:101" ht="32.1" customHeight="1" thickBot="1">
      <c r="E199" s="805" t="s">
        <v>97</v>
      </c>
      <c r="F199" s="806"/>
      <c r="G199" s="806"/>
      <c r="H199" s="806"/>
      <c r="I199" s="806"/>
      <c r="J199" s="806"/>
      <c r="K199" s="806"/>
      <c r="L199" s="806"/>
      <c r="M199" s="806"/>
      <c r="N199" s="806"/>
      <c r="O199" s="806"/>
      <c r="P199" s="806"/>
      <c r="Q199" s="806"/>
      <c r="R199" s="806"/>
      <c r="S199" s="806"/>
      <c r="T199" s="806"/>
      <c r="U199" s="806"/>
      <c r="V199" s="806"/>
      <c r="W199" s="806"/>
      <c r="X199" s="807"/>
      <c r="Y199" s="784" t="str">
        <f>IF(CT199=TRUE,"",SUM(Y172,Y174,Y176,Y178,Y179:AP184,Y186:AP189,Y191:AP193,Y195:AP198))</f>
        <v/>
      </c>
      <c r="Z199" s="785"/>
      <c r="AA199" s="785"/>
      <c r="AB199" s="785"/>
      <c r="AC199" s="785"/>
      <c r="AD199" s="785"/>
      <c r="AE199" s="785"/>
      <c r="AF199" s="785"/>
      <c r="AG199" s="785"/>
      <c r="AH199" s="785"/>
      <c r="AI199" s="785"/>
      <c r="AJ199" s="785"/>
      <c r="AK199" s="785"/>
      <c r="AL199" s="785"/>
      <c r="AM199" s="785"/>
      <c r="AN199" s="785"/>
      <c r="AO199" s="785"/>
      <c r="AP199" s="786"/>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c r="CC199" s="187"/>
      <c r="CD199" s="187"/>
      <c r="CE199" s="187"/>
      <c r="CF199" s="187"/>
      <c r="CG199" s="187"/>
      <c r="CH199" s="187"/>
      <c r="CI199" s="187"/>
      <c r="CJ199" s="187"/>
      <c r="CK199" s="187"/>
      <c r="CL199" s="187"/>
      <c r="CM199" s="187"/>
      <c r="CN199" s="187"/>
      <c r="CO199" s="187"/>
      <c r="CP199" s="187"/>
      <c r="CQ199" s="187"/>
      <c r="CR199" s="187"/>
      <c r="CT199" t="b">
        <f>AND(Y195="",Y196="",Y197="",Y198="")</f>
        <v>1</v>
      </c>
    </row>
    <row r="200" spans="5:101" ht="50.1" customHeight="1" thickTop="1" thickBot="1">
      <c r="E200" s="802" t="s">
        <v>482</v>
      </c>
      <c r="F200" s="803"/>
      <c r="G200" s="803"/>
      <c r="H200" s="803"/>
      <c r="I200" s="803"/>
      <c r="J200" s="803"/>
      <c r="K200" s="803"/>
      <c r="L200" s="803"/>
      <c r="M200" s="803"/>
      <c r="N200" s="803"/>
      <c r="O200" s="803"/>
      <c r="P200" s="803"/>
      <c r="Q200" s="803"/>
      <c r="R200" s="803"/>
      <c r="S200" s="803"/>
      <c r="T200" s="803"/>
      <c r="U200" s="803"/>
      <c r="V200" s="803"/>
      <c r="W200" s="803"/>
      <c r="X200" s="804"/>
      <c r="Y200" s="787" t="str">
        <f>IFERROR(Y151-Y194,"")</f>
        <v/>
      </c>
      <c r="Z200" s="788"/>
      <c r="AA200" s="788"/>
      <c r="AB200" s="788"/>
      <c r="AC200" s="788"/>
      <c r="AD200" s="788"/>
      <c r="AE200" s="788"/>
      <c r="AF200" s="788"/>
      <c r="AG200" s="788"/>
      <c r="AH200" s="788"/>
      <c r="AI200" s="788"/>
      <c r="AJ200" s="788"/>
      <c r="AK200" s="788"/>
      <c r="AL200" s="788"/>
      <c r="AM200" s="788"/>
      <c r="AN200" s="788"/>
      <c r="AO200" s="788"/>
      <c r="AP200" s="789"/>
      <c r="AQ200" s="787"/>
      <c r="AR200" s="788"/>
      <c r="AS200" s="788"/>
      <c r="AT200" s="788"/>
      <c r="AU200" s="788"/>
      <c r="AV200" s="788"/>
      <c r="AW200" s="788"/>
      <c r="AX200" s="788"/>
      <c r="AY200" s="788"/>
      <c r="AZ200" s="788"/>
      <c r="BA200" s="788"/>
      <c r="BB200" s="788"/>
      <c r="BC200" s="788"/>
      <c r="BD200" s="788"/>
      <c r="BE200" s="788"/>
      <c r="BF200" s="788"/>
      <c r="BG200" s="788"/>
      <c r="BH200" s="789"/>
      <c r="BI200" s="787" t="str">
        <f>IFERROR(BI151-BI194,"")</f>
        <v/>
      </c>
      <c r="BJ200" s="788"/>
      <c r="BK200" s="788"/>
      <c r="BL200" s="788"/>
      <c r="BM200" s="788"/>
      <c r="BN200" s="788"/>
      <c r="BO200" s="788"/>
      <c r="BP200" s="788"/>
      <c r="BQ200" s="788"/>
      <c r="BR200" s="788"/>
      <c r="BS200" s="788"/>
      <c r="BT200" s="788"/>
      <c r="BU200" s="788"/>
      <c r="BV200" s="788"/>
      <c r="BW200" s="788"/>
      <c r="BX200" s="788"/>
      <c r="BY200" s="788"/>
      <c r="BZ200" s="789"/>
      <c r="CA200" s="787"/>
      <c r="CB200" s="788"/>
      <c r="CC200" s="788"/>
      <c r="CD200" s="788"/>
      <c r="CE200" s="788"/>
      <c r="CF200" s="788"/>
      <c r="CG200" s="788"/>
      <c r="CH200" s="788"/>
      <c r="CI200" s="788"/>
      <c r="CJ200" s="788"/>
      <c r="CK200" s="788"/>
      <c r="CL200" s="788"/>
      <c r="CM200" s="788"/>
      <c r="CN200" s="788"/>
      <c r="CO200" s="788"/>
      <c r="CP200" s="788"/>
      <c r="CQ200" s="788"/>
      <c r="CR200" s="789"/>
    </row>
    <row r="201" spans="5:101" ht="12.75" customHeight="1" thickTop="1">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row>
    <row r="202" spans="5:101" ht="54.95" customHeight="1">
      <c r="BI202" s="778" t="s">
        <v>252</v>
      </c>
      <c r="BJ202" s="779"/>
      <c r="BK202" s="779"/>
      <c r="BL202" s="779"/>
      <c r="BM202" s="779"/>
      <c r="BN202" s="779"/>
      <c r="BO202" s="779"/>
      <c r="BP202" s="779"/>
      <c r="BQ202" s="779"/>
      <c r="BR202" s="779"/>
      <c r="BS202" s="779"/>
      <c r="BT202" s="779"/>
      <c r="BU202" s="779"/>
      <c r="BV202" s="779"/>
      <c r="BW202" s="779"/>
      <c r="BX202" s="779"/>
      <c r="BY202" s="779"/>
      <c r="BZ202" s="779"/>
      <c r="CA202" s="1503"/>
      <c r="CB202" s="1503"/>
      <c r="CC202" s="1503"/>
      <c r="CD202" s="1503"/>
      <c r="CE202" s="1503"/>
      <c r="CF202" s="1503"/>
      <c r="CG202" s="1503"/>
      <c r="CH202" s="1503"/>
      <c r="CI202" s="1503"/>
      <c r="CJ202" s="1503"/>
      <c r="CK202" s="1503"/>
      <c r="CL202" s="1503"/>
      <c r="CM202" s="1503"/>
      <c r="CN202" s="1503"/>
      <c r="CO202" s="1503"/>
      <c r="CP202" s="1503"/>
      <c r="CQ202" s="1503"/>
      <c r="CR202" s="1503"/>
    </row>
    <row r="203" spans="5:101" ht="15" customHeight="1">
      <c r="CH203" s="1354" t="str">
        <f>CH158</f>
        <v>20230306SH</v>
      </c>
      <c r="CI203" s="1354"/>
      <c r="CJ203" s="1354"/>
      <c r="CK203" s="1354"/>
      <c r="CL203" s="1354"/>
      <c r="CM203" s="1354"/>
      <c r="CN203" s="1354"/>
      <c r="CO203" s="1354"/>
      <c r="CP203" s="1354"/>
      <c r="CQ203" s="1354"/>
      <c r="CR203" s="1354"/>
    </row>
    <row r="204" spans="5:101" ht="9.75" customHeight="1"/>
    <row r="205" spans="5:101" ht="9.75" customHeight="1"/>
    <row r="206" spans="5:101" ht="9.75" customHeight="1"/>
    <row r="207" spans="5:101" ht="9.75" customHeight="1"/>
    <row r="208" spans="5:101"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sheetData>
  <sheetProtection sheet="1" formatCells="0"/>
  <dataConsolidate/>
  <mergeCells count="498">
    <mergeCell ref="BO173:BY173"/>
    <mergeCell ref="AE177:AO177"/>
    <mergeCell ref="BO177:BY177"/>
    <mergeCell ref="BS39:BY46"/>
    <mergeCell ref="CD13:CH14"/>
    <mergeCell ref="L31:BR36"/>
    <mergeCell ref="BZ31:CR36"/>
    <mergeCell ref="AZ13:BI13"/>
    <mergeCell ref="BJ13:BR13"/>
    <mergeCell ref="AZ14:BH15"/>
    <mergeCell ref="BK14:BR15"/>
    <mergeCell ref="AZ18:BI19"/>
    <mergeCell ref="BJ18:BR19"/>
    <mergeCell ref="AZ20:BH24"/>
    <mergeCell ref="BK20:BR24"/>
    <mergeCell ref="CJ40:CR45"/>
    <mergeCell ref="CI13:CM14"/>
    <mergeCell ref="CN13:CR14"/>
    <mergeCell ref="CA39:CH39"/>
    <mergeCell ref="CJ39:CQ39"/>
    <mergeCell ref="CI47:CM48"/>
    <mergeCell ref="CN47:CR48"/>
    <mergeCell ref="L49:BJ54"/>
    <mergeCell ref="I88:CO89"/>
    <mergeCell ref="D2:CR2"/>
    <mergeCell ref="BZ4:CR4"/>
    <mergeCell ref="BZ6:CR6"/>
    <mergeCell ref="BZ7:CR7"/>
    <mergeCell ref="BS9:BY12"/>
    <mergeCell ref="BZ9:CH9"/>
    <mergeCell ref="CI9:CR9"/>
    <mergeCell ref="BZ10:CH11"/>
    <mergeCell ref="CI10:CR11"/>
    <mergeCell ref="AH6:BN6"/>
    <mergeCell ref="AH7:BN7"/>
    <mergeCell ref="AH9:BN9"/>
    <mergeCell ref="AH10:BN10"/>
    <mergeCell ref="D18:K24"/>
    <mergeCell ref="L18:AR24"/>
    <mergeCell ref="AS18:AY24"/>
    <mergeCell ref="BZ19:CR20"/>
    <mergeCell ref="BS21:BY27"/>
    <mergeCell ref="BZ21:CR27"/>
    <mergeCell ref="D13:K17"/>
    <mergeCell ref="L13:AR17"/>
    <mergeCell ref="AS13:AY17"/>
    <mergeCell ref="BS13:BY20"/>
    <mergeCell ref="BZ13:CC14"/>
    <mergeCell ref="D25:K28"/>
    <mergeCell ref="L25:BR28"/>
    <mergeCell ref="BS28:BY36"/>
    <mergeCell ref="BZ28:CD30"/>
    <mergeCell ref="CE28:CL30"/>
    <mergeCell ref="CM28:CR30"/>
    <mergeCell ref="D29:K36"/>
    <mergeCell ref="L29:BR30"/>
    <mergeCell ref="BZ49:CC52"/>
    <mergeCell ref="CD49:CH52"/>
    <mergeCell ref="CI49:CM52"/>
    <mergeCell ref="CN49:CR52"/>
    <mergeCell ref="BK53:BR54"/>
    <mergeCell ref="BZ53:CR54"/>
    <mergeCell ref="CM62:CR63"/>
    <mergeCell ref="BS47:BY54"/>
    <mergeCell ref="BZ47:CC48"/>
    <mergeCell ref="CD47:CH48"/>
    <mergeCell ref="BS55:BY61"/>
    <mergeCell ref="BZ55:CF61"/>
    <mergeCell ref="CG55:CI61"/>
    <mergeCell ref="CJ55:CR61"/>
    <mergeCell ref="AB64:AI69"/>
    <mergeCell ref="AJ64:AV69"/>
    <mergeCell ref="AW64:BB64"/>
    <mergeCell ref="BC64:BJ64"/>
    <mergeCell ref="AM57:AN61"/>
    <mergeCell ref="AO57:AV61"/>
    <mergeCell ref="AW57:AX61"/>
    <mergeCell ref="AY57:BD61"/>
    <mergeCell ref="BE57:BH61"/>
    <mergeCell ref="V57:AC61"/>
    <mergeCell ref="AW39:AY46"/>
    <mergeCell ref="AZ39:BF46"/>
    <mergeCell ref="BG39:BR46"/>
    <mergeCell ref="D39:K46"/>
    <mergeCell ref="D47:K54"/>
    <mergeCell ref="L39:AV46"/>
    <mergeCell ref="BI55:BR56"/>
    <mergeCell ref="L55:U56"/>
    <mergeCell ref="V55:AE56"/>
    <mergeCell ref="AF55:AN56"/>
    <mergeCell ref="AO55:AX56"/>
    <mergeCell ref="AY55:BH56"/>
    <mergeCell ref="L47:BJ48"/>
    <mergeCell ref="BK47:BR48"/>
    <mergeCell ref="D55:K61"/>
    <mergeCell ref="L57:S61"/>
    <mergeCell ref="BK49:BR52"/>
    <mergeCell ref="T57:U61"/>
    <mergeCell ref="AD57:AE61"/>
    <mergeCell ref="AF57:AL61"/>
    <mergeCell ref="BI57:BP61"/>
    <mergeCell ref="BQ57:BR61"/>
    <mergeCell ref="AJ73:AQ77"/>
    <mergeCell ref="AR73:BF77"/>
    <mergeCell ref="BG73:BN77"/>
    <mergeCell ref="BO73:CE77"/>
    <mergeCell ref="D62:K77"/>
    <mergeCell ref="L62:AA63"/>
    <mergeCell ref="AB62:AV63"/>
    <mergeCell ref="AW62:BR63"/>
    <mergeCell ref="BK64:BR64"/>
    <mergeCell ref="L73:S77"/>
    <mergeCell ref="T73:AI77"/>
    <mergeCell ref="BZ64:CR69"/>
    <mergeCell ref="AW65:BB67"/>
    <mergeCell ref="BC65:BJ67"/>
    <mergeCell ref="BK65:BR67"/>
    <mergeCell ref="AW68:BR69"/>
    <mergeCell ref="L70:AI72"/>
    <mergeCell ref="AJ70:BF72"/>
    <mergeCell ref="BG70:CE72"/>
    <mergeCell ref="L64:S69"/>
    <mergeCell ref="BS62:BY69"/>
    <mergeCell ref="BZ62:CD63"/>
    <mergeCell ref="CE62:CL63"/>
    <mergeCell ref="T64:AA69"/>
    <mergeCell ref="AQ103:AW106"/>
    <mergeCell ref="AX103:BP106"/>
    <mergeCell ref="BR104:CB109"/>
    <mergeCell ref="CC104:CQ109"/>
    <mergeCell ref="K107:P110"/>
    <mergeCell ref="Q107:AP110"/>
    <mergeCell ref="AQ107:AW110"/>
    <mergeCell ref="AX107:BP110"/>
    <mergeCell ref="CH110:CR110"/>
    <mergeCell ref="D103:J110"/>
    <mergeCell ref="E123:X123"/>
    <mergeCell ref="Y123:AP123"/>
    <mergeCell ref="AQ123:BH123"/>
    <mergeCell ref="BI123:BZ123"/>
    <mergeCell ref="CA123:CR123"/>
    <mergeCell ref="BZ115:CR115"/>
    <mergeCell ref="E116:AP116"/>
    <mergeCell ref="BZ116:CR116"/>
    <mergeCell ref="E117:AP118"/>
    <mergeCell ref="BZ117:CR117"/>
    <mergeCell ref="E120:X122"/>
    <mergeCell ref="Y120:AP121"/>
    <mergeCell ref="AQ120:BH121"/>
    <mergeCell ref="BI120:BZ120"/>
    <mergeCell ref="CA120:CR120"/>
    <mergeCell ref="BI121:BZ122"/>
    <mergeCell ref="CA121:CR122"/>
    <mergeCell ref="Y122:AP122"/>
    <mergeCell ref="AQ122:BH122"/>
    <mergeCell ref="AV116:BU118"/>
    <mergeCell ref="BI119:CR119"/>
    <mergeCell ref="K103:P106"/>
    <mergeCell ref="Q103:AP106"/>
    <mergeCell ref="CA126:CR126"/>
    <mergeCell ref="H127:J127"/>
    <mergeCell ref="K127:X127"/>
    <mergeCell ref="Y127:AP127"/>
    <mergeCell ref="AQ127:BH127"/>
    <mergeCell ref="BI127:BZ127"/>
    <mergeCell ref="CA127:CR127"/>
    <mergeCell ref="CA124:CR124"/>
    <mergeCell ref="H125:J125"/>
    <mergeCell ref="K125:X125"/>
    <mergeCell ref="Y125:AP125"/>
    <mergeCell ref="AQ125:BH125"/>
    <mergeCell ref="BI125:BZ125"/>
    <mergeCell ref="CA125:CR125"/>
    <mergeCell ref="H124:J124"/>
    <mergeCell ref="K124:X124"/>
    <mergeCell ref="Y124:AP124"/>
    <mergeCell ref="AQ124:BH124"/>
    <mergeCell ref="BI124:BZ124"/>
    <mergeCell ref="H126:J126"/>
    <mergeCell ref="K126:X126"/>
    <mergeCell ref="Y126:AP126"/>
    <mergeCell ref="AQ126:BH126"/>
    <mergeCell ref="BI126:BZ126"/>
    <mergeCell ref="H135:J135"/>
    <mergeCell ref="K135:X135"/>
    <mergeCell ref="Y135:AP135"/>
    <mergeCell ref="AQ135:BH135"/>
    <mergeCell ref="CA129:CR129"/>
    <mergeCell ref="H128:J128"/>
    <mergeCell ref="K128:X128"/>
    <mergeCell ref="Y128:AP128"/>
    <mergeCell ref="AQ128:BH128"/>
    <mergeCell ref="BI128:BZ128"/>
    <mergeCell ref="CA128:CR128"/>
    <mergeCell ref="E130:X130"/>
    <mergeCell ref="Y130:AP130"/>
    <mergeCell ref="AQ130:BH130"/>
    <mergeCell ref="BI130:BZ130"/>
    <mergeCell ref="CA130:CR130"/>
    <mergeCell ref="E124:G129"/>
    <mergeCell ref="H129:J129"/>
    <mergeCell ref="K129:X129"/>
    <mergeCell ref="Y129:AP129"/>
    <mergeCell ref="AQ129:BH129"/>
    <mergeCell ref="BI129:BZ129"/>
    <mergeCell ref="BI135:BZ135"/>
    <mergeCell ref="BI131:BZ131"/>
    <mergeCell ref="E134:X134"/>
    <mergeCell ref="Y134:AP134"/>
    <mergeCell ref="AQ134:BH134"/>
    <mergeCell ref="BI134:BZ134"/>
    <mergeCell ref="CA134:CR134"/>
    <mergeCell ref="E131:G132"/>
    <mergeCell ref="H131:J131"/>
    <mergeCell ref="K131:X131"/>
    <mergeCell ref="Y131:AP131"/>
    <mergeCell ref="AQ131:BH131"/>
    <mergeCell ref="CA131:CR131"/>
    <mergeCell ref="H132:J132"/>
    <mergeCell ref="K132:X132"/>
    <mergeCell ref="Y132:AP132"/>
    <mergeCell ref="AQ132:BH132"/>
    <mergeCell ref="BI132:BZ132"/>
    <mergeCell ref="CA132:CR132"/>
    <mergeCell ref="E133:X133"/>
    <mergeCell ref="Y133:AP133"/>
    <mergeCell ref="AQ133:BH133"/>
    <mergeCell ref="BI133:BZ133"/>
    <mergeCell ref="CA133:CR133"/>
    <mergeCell ref="CA136:CR136"/>
    <mergeCell ref="L139:X139"/>
    <mergeCell ref="AQ139:BH139"/>
    <mergeCell ref="CA139:CR139"/>
    <mergeCell ref="H140:J140"/>
    <mergeCell ref="K140:X140"/>
    <mergeCell ref="Y140:AP140"/>
    <mergeCell ref="AQ140:BH140"/>
    <mergeCell ref="BI140:BZ140"/>
    <mergeCell ref="H137:J139"/>
    <mergeCell ref="K137:X137"/>
    <mergeCell ref="Y137:AP137"/>
    <mergeCell ref="AQ137:BH137"/>
    <mergeCell ref="AE139:AO139"/>
    <mergeCell ref="BO139:BY139"/>
    <mergeCell ref="CA144:CR144"/>
    <mergeCell ref="K143:X143"/>
    <mergeCell ref="Y143:AP143"/>
    <mergeCell ref="AQ143:BH143"/>
    <mergeCell ref="CA140:CR140"/>
    <mergeCell ref="E141:X141"/>
    <mergeCell ref="Y141:AP141"/>
    <mergeCell ref="AQ141:BH141"/>
    <mergeCell ref="BI141:BZ141"/>
    <mergeCell ref="CA141:CR141"/>
    <mergeCell ref="E135:G140"/>
    <mergeCell ref="BI137:BZ137"/>
    <mergeCell ref="CA137:CR137"/>
    <mergeCell ref="K138:X138"/>
    <mergeCell ref="Y138:AP138"/>
    <mergeCell ref="AQ138:BH138"/>
    <mergeCell ref="BI138:BZ138"/>
    <mergeCell ref="CA138:CR138"/>
    <mergeCell ref="CA135:CR135"/>
    <mergeCell ref="H136:J136"/>
    <mergeCell ref="K136:X136"/>
    <mergeCell ref="Y136:AP136"/>
    <mergeCell ref="AQ136:BH136"/>
    <mergeCell ref="BI136:BZ136"/>
    <mergeCell ref="E142:X142"/>
    <mergeCell ref="Y142:AP142"/>
    <mergeCell ref="AQ142:BH142"/>
    <mergeCell ref="BI142:BZ142"/>
    <mergeCell ref="CA142:CR142"/>
    <mergeCell ref="E143:G144"/>
    <mergeCell ref="H143:J143"/>
    <mergeCell ref="E146:X146"/>
    <mergeCell ref="Y146:AP146"/>
    <mergeCell ref="AQ146:BH146"/>
    <mergeCell ref="BI146:BZ146"/>
    <mergeCell ref="CA146:CR146"/>
    <mergeCell ref="E145:X145"/>
    <mergeCell ref="Y145:AP145"/>
    <mergeCell ref="AQ145:BH145"/>
    <mergeCell ref="BI145:BZ145"/>
    <mergeCell ref="CA145:CR145"/>
    <mergeCell ref="BI143:BZ143"/>
    <mergeCell ref="CA143:CR143"/>
    <mergeCell ref="H144:J144"/>
    <mergeCell ref="K144:X144"/>
    <mergeCell ref="Y144:AP144"/>
    <mergeCell ref="AQ144:BH144"/>
    <mergeCell ref="BI144:BZ144"/>
    <mergeCell ref="BI148:BZ148"/>
    <mergeCell ref="CA148:CR148"/>
    <mergeCell ref="H149:J149"/>
    <mergeCell ref="K149:X149"/>
    <mergeCell ref="Y149:AP149"/>
    <mergeCell ref="AQ149:BH149"/>
    <mergeCell ref="BI149:BZ149"/>
    <mergeCell ref="CA149:CR149"/>
    <mergeCell ref="E147:X147"/>
    <mergeCell ref="Y147:AP147"/>
    <mergeCell ref="AQ147:BH147"/>
    <mergeCell ref="BI147:BZ147"/>
    <mergeCell ref="CA147:CR147"/>
    <mergeCell ref="E148:G150"/>
    <mergeCell ref="H148:J148"/>
    <mergeCell ref="K148:X148"/>
    <mergeCell ref="Y148:AP148"/>
    <mergeCell ref="AQ148:BH148"/>
    <mergeCell ref="E151:X151"/>
    <mergeCell ref="Y151:AP151"/>
    <mergeCell ref="AQ151:BH151"/>
    <mergeCell ref="BI151:BZ151"/>
    <mergeCell ref="CA151:CR151"/>
    <mergeCell ref="E152:X152"/>
    <mergeCell ref="Y152:AP152"/>
    <mergeCell ref="H150:J150"/>
    <mergeCell ref="K150:X150"/>
    <mergeCell ref="Y150:AP150"/>
    <mergeCell ref="AQ150:BH150"/>
    <mergeCell ref="BI150:BZ150"/>
    <mergeCell ref="CA150:CR150"/>
    <mergeCell ref="E156:X156"/>
    <mergeCell ref="Y156:AP156"/>
    <mergeCell ref="BI157:BZ157"/>
    <mergeCell ref="CA157:CR157"/>
    <mergeCell ref="CH158:CR158"/>
    <mergeCell ref="BZ162:CR162"/>
    <mergeCell ref="E153:X153"/>
    <mergeCell ref="Y153:AP153"/>
    <mergeCell ref="E154:X154"/>
    <mergeCell ref="Y154:AP154"/>
    <mergeCell ref="E155:X155"/>
    <mergeCell ref="Y155:AP155"/>
    <mergeCell ref="CA168:CR169"/>
    <mergeCell ref="Y169:AP169"/>
    <mergeCell ref="AQ169:BH169"/>
    <mergeCell ref="E170:X170"/>
    <mergeCell ref="Y170:AP170"/>
    <mergeCell ref="AQ170:BH170"/>
    <mergeCell ref="BI170:BZ170"/>
    <mergeCell ref="CA170:CR170"/>
    <mergeCell ref="E163:AP163"/>
    <mergeCell ref="BZ163:CR163"/>
    <mergeCell ref="E164:AP165"/>
    <mergeCell ref="BZ164:CR164"/>
    <mergeCell ref="E167:X169"/>
    <mergeCell ref="Y167:AP168"/>
    <mergeCell ref="AQ167:BH168"/>
    <mergeCell ref="BI167:BZ167"/>
    <mergeCell ref="CA167:CR167"/>
    <mergeCell ref="BI168:BZ169"/>
    <mergeCell ref="AV163:BU165"/>
    <mergeCell ref="BI166:CR166"/>
    <mergeCell ref="CA172:CR172"/>
    <mergeCell ref="K173:X173"/>
    <mergeCell ref="AQ173:BH173"/>
    <mergeCell ref="CA173:CR173"/>
    <mergeCell ref="E171:G181"/>
    <mergeCell ref="H171:X171"/>
    <mergeCell ref="Y171:AP171"/>
    <mergeCell ref="AQ171:BH171"/>
    <mergeCell ref="BI171:BZ171"/>
    <mergeCell ref="CA171:CR171"/>
    <mergeCell ref="H172:J174"/>
    <mergeCell ref="K172:X172"/>
    <mergeCell ref="Y172:AP172"/>
    <mergeCell ref="AQ172:BH172"/>
    <mergeCell ref="K174:X174"/>
    <mergeCell ref="Y174:AP174"/>
    <mergeCell ref="AQ174:BH174"/>
    <mergeCell ref="BI174:BZ174"/>
    <mergeCell ref="CA174:CR174"/>
    <mergeCell ref="H175:X175"/>
    <mergeCell ref="Y175:AP175"/>
    <mergeCell ref="AQ175:BH175"/>
    <mergeCell ref="BI175:BZ175"/>
    <mergeCell ref="AE173:AO173"/>
    <mergeCell ref="CA179:CR179"/>
    <mergeCell ref="H180:X180"/>
    <mergeCell ref="Y180:AP180"/>
    <mergeCell ref="AQ180:BH180"/>
    <mergeCell ref="BI180:BZ180"/>
    <mergeCell ref="CA180:CR180"/>
    <mergeCell ref="CA175:CR175"/>
    <mergeCell ref="CA177:CR177"/>
    <mergeCell ref="K178:X178"/>
    <mergeCell ref="Y178:AP178"/>
    <mergeCell ref="AQ178:BH178"/>
    <mergeCell ref="BI178:BZ178"/>
    <mergeCell ref="CA178:CR178"/>
    <mergeCell ref="H176:J178"/>
    <mergeCell ref="K176:X176"/>
    <mergeCell ref="Y176:AP176"/>
    <mergeCell ref="AQ176:BH176"/>
    <mergeCell ref="BI176:BZ176"/>
    <mergeCell ref="CA176:CR176"/>
    <mergeCell ref="K177:X177"/>
    <mergeCell ref="AQ177:BH177"/>
    <mergeCell ref="CA183:CR183"/>
    <mergeCell ref="E184:X184"/>
    <mergeCell ref="Y184:AP184"/>
    <mergeCell ref="AQ184:BH184"/>
    <mergeCell ref="BI184:BZ184"/>
    <mergeCell ref="CA184:CR184"/>
    <mergeCell ref="H181:X181"/>
    <mergeCell ref="Y181:AP181"/>
    <mergeCell ref="AQ181:BH181"/>
    <mergeCell ref="BI181:BZ181"/>
    <mergeCell ref="CA181:CR181"/>
    <mergeCell ref="E182:X182"/>
    <mergeCell ref="Y182:AP182"/>
    <mergeCell ref="AQ182:BH182"/>
    <mergeCell ref="BI182:BZ182"/>
    <mergeCell ref="CA182:CR182"/>
    <mergeCell ref="CA186:CR186"/>
    <mergeCell ref="H187:X187"/>
    <mergeCell ref="Y187:AP187"/>
    <mergeCell ref="AQ187:BH187"/>
    <mergeCell ref="BI187:BZ187"/>
    <mergeCell ref="CA187:CR187"/>
    <mergeCell ref="E185:X185"/>
    <mergeCell ref="Y185:AP185"/>
    <mergeCell ref="AQ185:BH185"/>
    <mergeCell ref="BI185:BZ185"/>
    <mergeCell ref="CA185:CR185"/>
    <mergeCell ref="E186:G189"/>
    <mergeCell ref="H186:X186"/>
    <mergeCell ref="Y186:AP186"/>
    <mergeCell ref="AQ186:BH186"/>
    <mergeCell ref="BI186:BZ186"/>
    <mergeCell ref="H188:X188"/>
    <mergeCell ref="Y188:AP188"/>
    <mergeCell ref="AQ188:BH188"/>
    <mergeCell ref="BI188:BZ188"/>
    <mergeCell ref="CA188:CR188"/>
    <mergeCell ref="H189:X189"/>
    <mergeCell ref="Y189:AP189"/>
    <mergeCell ref="AQ189:BH189"/>
    <mergeCell ref="AQ190:BH190"/>
    <mergeCell ref="BI190:BZ190"/>
    <mergeCell ref="CA190:CR190"/>
    <mergeCell ref="E191:G193"/>
    <mergeCell ref="H191:X191"/>
    <mergeCell ref="Y191:AP191"/>
    <mergeCell ref="AQ191:BH191"/>
    <mergeCell ref="BI191:BZ191"/>
    <mergeCell ref="BI193:BZ193"/>
    <mergeCell ref="CA193:CR193"/>
    <mergeCell ref="BI172:BZ172"/>
    <mergeCell ref="AQ200:BH200"/>
    <mergeCell ref="BI200:BZ200"/>
    <mergeCell ref="CA200:CR200"/>
    <mergeCell ref="BI202:BZ202"/>
    <mergeCell ref="CA202:CR202"/>
    <mergeCell ref="CH203:CR203"/>
    <mergeCell ref="E198:X198"/>
    <mergeCell ref="Y198:AP198"/>
    <mergeCell ref="E199:X199"/>
    <mergeCell ref="Y199:AP199"/>
    <mergeCell ref="E200:X200"/>
    <mergeCell ref="Y200:AP200"/>
    <mergeCell ref="CA194:CR194"/>
    <mergeCell ref="CA191:CR191"/>
    <mergeCell ref="H192:X192"/>
    <mergeCell ref="Y192:AP192"/>
    <mergeCell ref="AQ192:BH192"/>
    <mergeCell ref="BI192:BZ192"/>
    <mergeCell ref="CA192:CR192"/>
    <mergeCell ref="BI189:BZ189"/>
    <mergeCell ref="CA189:CR189"/>
    <mergeCell ref="E190:X190"/>
    <mergeCell ref="Y190:AP190"/>
    <mergeCell ref="BZ40:CG45"/>
    <mergeCell ref="AH115:BR115"/>
    <mergeCell ref="AH162:BR162"/>
    <mergeCell ref="E195:X195"/>
    <mergeCell ref="Y195:AP195"/>
    <mergeCell ref="E196:X196"/>
    <mergeCell ref="Y196:AP196"/>
    <mergeCell ref="E197:X197"/>
    <mergeCell ref="Y197:AP197"/>
    <mergeCell ref="H193:X193"/>
    <mergeCell ref="Y193:AP193"/>
    <mergeCell ref="AQ193:BH193"/>
    <mergeCell ref="E194:X194"/>
    <mergeCell ref="Y194:AP194"/>
    <mergeCell ref="AQ194:BH194"/>
    <mergeCell ref="BI194:BZ194"/>
    <mergeCell ref="E183:X183"/>
    <mergeCell ref="Y183:AP183"/>
    <mergeCell ref="AQ183:BH183"/>
    <mergeCell ref="BI183:BZ183"/>
    <mergeCell ref="H179:X179"/>
    <mergeCell ref="Y179:AP179"/>
    <mergeCell ref="AQ179:BH179"/>
    <mergeCell ref="BI179:BZ179"/>
  </mergeCells>
  <phoneticPr fontId="6"/>
  <conditionalFormatting sqref="AB64:AI69">
    <cfRule type="expression" dxfId="4" priority="2">
      <formula>$AB$64=""</formula>
    </cfRule>
  </conditionalFormatting>
  <dataValidations count="23">
    <dataValidation errorStyle="warning" imeMode="halfAlpha" allowBlank="1" showInputMessage="1" showErrorMessage="1" errorTitle="コード入力エラー" error="前年度５月１日現在の設置者別コードについては、数字コードで入力してください_x000a__x000a_1：学校法人　2：その他の法人　3：個人" sqref="BZ10:CH11" xr:uid="{00000000-0002-0000-0700-000000000000}"/>
    <dataValidation errorStyle="warning" imeMode="halfAlpha" allowBlank="1" showInputMessage="1" showErrorMessage="1" errorTitle="コード入力エラー" error="当年度５月１日現在の設置者別コードについては、数字コードで入力してください_x000a__x000a_1：学校法人　2：その他の法人　3：個人" sqref="CI10:CR11" xr:uid="{00000000-0002-0000-0700-000001000000}"/>
    <dataValidation allowBlank="1" showErrorMessage="1" sqref="BZ15:CR18" xr:uid="{00000000-0002-0000-0700-000002000000}"/>
    <dataValidation imeMode="halfAlpha" allowBlank="1" showErrorMessage="1" sqref="BZ55:CF61" xr:uid="{00000000-0002-0000-0700-000003000000}"/>
    <dataValidation imeMode="halfAlpha" allowBlank="1" showErrorMessage="1" prompt="法人所在地と同じ場合は入力不要です" sqref="CJ55:CR61" xr:uid="{00000000-0002-0000-0700-000004000000}"/>
    <dataValidation errorStyle="warning" imeMode="halfAlpha" allowBlank="1" showErrorMessage="1" errorTitle="入力エラー" error="男女校種は数字コードで入力してください_x000a__x000a_1:男子校　2:女子校　3:男女共学" sqref="L64:S69 AB64:AI69" xr:uid="{00000000-0002-0000-0700-000005000000}"/>
    <dataValidation errorStyle="warning" imeMode="halfAlpha" allowBlank="1" showInputMessage="1" showErrorMessage="1" errorTitle="コード入力エラー" error="学校種・課程については、以下のアルファベットのうち１つを入力してください_x000a__x000a_※専修学校において複数の課程がある場合は、_x000a_①専門課程　②高等課程　③一般課程の順位に基づき最も上位となる課程について入力してください_x000a__x000a_H：特別支援学校　　　  　G：幼稚園・認定こども園（幼稚園型・幼保連携型）_x000a_N：専修学校専門課程　　P：専修学校高等課程_x000a_Q：専修学校一般課程　　R：各種学校" promptTitle="学校種・課程" prompt="学校種・課程を以下のアルファベットからプルダウンで選択してください_x000a_H：特別支援学校_x000a_G：幼稚園・認定こども園_x000a_N：専修学校専門課程_x000a_P：専修学校高等課程_x000a_Q：専修学校一般課程_x000a_R：各種学校" sqref="AZ39:BF46" xr:uid="{00000000-0002-0000-0700-000006000000}"/>
    <dataValidation errorStyle="warning" imeMode="halfAlpha" allowBlank="1" showInputMessage="1" showErrorMessage="1" errorTitle="入力エラー" error="元号は、数字コードで入力してください_x000a__x000a_1：明治　2：大正　3：昭和　4：平成　5：令和" prompt="プルダウンから選択してください" sqref="BZ49:CC52" xr:uid="{00000000-0002-0000-0700-000007000000}"/>
    <dataValidation errorStyle="warning" imeMode="halfAlpha" allowBlank="1" showInputMessage="1" showErrorMessage="1" errorTitle="入力エラー" error="元号は、数字コードで入力してください_x000a__x000a_3：昭和　4：平成　5：令和" sqref="AW65:BB67" xr:uid="{00000000-0002-0000-0700-000008000000}"/>
    <dataValidation errorStyle="warning" imeMode="halfAlpha" operator="greaterThanOrEqual" allowBlank="1" showInputMessage="1" showErrorMessage="1" errorTitle="入力エラー" error="整数で入力してください" sqref="BC65:BR67 CD49:CH52" xr:uid="{00000000-0002-0000-0700-000009000000}"/>
    <dataValidation errorStyle="warning" imeMode="fullKatakana" allowBlank="1" showInputMessage="1" showErrorMessage="1" prompt="カタカナで入力してください" sqref="L13:AR17" xr:uid="{00000000-0002-0000-0700-00000A000000}"/>
    <dataValidation imeMode="fullKatakana" allowBlank="1" showInputMessage="1" showErrorMessage="1" sqref="AZ16:BR17 BI14:BJ15" xr:uid="{00000000-0002-0000-0700-00000B000000}"/>
    <dataValidation imeMode="fullKatakana" allowBlank="1" showInputMessage="1" showErrorMessage="1" prompt="カタカナで入力してください" sqref="L25:BR28 BK14:BR15" xr:uid="{00000000-0002-0000-0700-00000C000000}"/>
    <dataValidation allowBlank="1" showInputMessage="1" showErrorMessage="1" prompt="都道府県名から入力してください_x000a__x000a_例：東京都千代田区富士見1-10-12" sqref="L31:BR36" xr:uid="{00000000-0002-0000-0700-00000D000000}"/>
    <dataValidation type="whole" errorStyle="warning" imeMode="halfAlpha" operator="greaterThanOrEqual" allowBlank="1" showInputMessage="1" showErrorMessage="1" errorTitle="入力エラー" error="整数で入力してください" sqref="V57:AC61 AF57:AL61 AO57:AV61 CI49:CR52 L57:S61" xr:uid="{00000000-0002-0000-0700-00000E000000}">
      <formula1>0</formula1>
    </dataValidation>
    <dataValidation imeMode="halfAlpha" allowBlank="1" showInputMessage="1" showErrorMessage="1" sqref="BZ117:CR117 BZ21:CF27 CC104:CQ109 BZ7:CR7 BZ164:CR164 AX103:BB110" xr:uid="{00000000-0002-0000-0700-00000F000000}"/>
    <dataValidation type="whole" errorStyle="warning" imeMode="halfAlpha" operator="greaterThanOrEqual" allowBlank="1" showInputMessage="1" showErrorMessage="1" errorTitle="入力エラー" error="整数で入力してください" promptTitle="在籍生徒・園児数" prompt="当該年度の５月１日現在の人数を入力してください" sqref="BI57:BP61" xr:uid="{00000000-0002-0000-0700-000010000000}">
      <formula1>0</formula1>
    </dataValidation>
    <dataValidation errorStyle="warning" allowBlank="1" showErrorMessage="1" errorTitle="入力エラー" error="所在地区分は、数字コードで入力してください_x000a__x000a_法人所在地と学校所在地が_x000a_　1：異なる_x000a_　2：同じ" prompt="プルダウンから選択してください" sqref="BK49:BR52" xr:uid="{00000000-0002-0000-0700-000011000000}"/>
    <dataValidation imeMode="fullKatakana" allowBlank="1" showInputMessage="1" showErrorMessage="1" prompt="カタカナで入力してください_x000a__x000a_※役職名不要" sqref="AZ14:BH15" xr:uid="{00000000-0002-0000-0700-000012000000}"/>
    <dataValidation errorStyle="warning" imeMode="halfAlpha" operator="greaterThanOrEqual" allowBlank="1" showInputMessage="1" showErrorMessage="1" errorTitle="入力エラー" error="整数で入力してください" promptTitle="幼稚園・認定こども園のみ入力" prompt="３歳～５歳の認可クラス数を入力してください" sqref="AY57:BD61" xr:uid="{00000000-0002-0000-0700-000013000000}"/>
    <dataValidation allowBlank="1" showInputMessage="1" showErrorMessage="1" prompt="※役職名不要" sqref="AZ20:BH24 CH40:CH45 BZ40" xr:uid="{00000000-0002-0000-0700-000014000000}"/>
    <dataValidation imeMode="fullKatakana" allowBlank="1" showInputMessage="1" showErrorMessage="1" prompt="カタカナで入力し、姓と名の間は1文字空けてください_x000a__x000a_※役職名不要" sqref="AZ13 BJ13" xr:uid="{00000000-0002-0000-0700-000015000000}"/>
    <dataValidation allowBlank="1" showInputMessage="1" showErrorMessage="1" prompt="姓と名の間は1文字空けてください_x000a__x000a_※役職名不要" sqref="BJ18 AZ18" xr:uid="{00000000-0002-0000-0700-000016000000}"/>
  </dataValidations>
  <printOptions horizontalCentered="1"/>
  <pageMargins left="0.47244094488188981" right="0.39370078740157483" top="0.39370078740157483" bottom="0.39370078740157483" header="0" footer="0"/>
  <pageSetup paperSize="9" scale="61" fitToHeight="3" orientation="portrait" horizontalDpi="300" verticalDpi="300" r:id="rId1"/>
  <headerFooter alignWithMargins="0"/>
  <rowBreaks count="2" manualBreakCount="2">
    <brk id="111" min="3" max="95" man="1"/>
    <brk id="158" min="3" max="95"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9" id="{F4BA4303-A27E-4408-9113-429FAF401FE1}">
            <xm:f>作業２!$H$53=1</xm:f>
            <x14:dxf>
              <fill>
                <patternFill patternType="none">
                  <bgColor auto="1"/>
                </patternFill>
              </fill>
            </x14:dxf>
          </x14:cfRule>
          <xm:sqref>L73:S77</xm:sqref>
        </x14:conditionalFormatting>
        <x14:conditionalFormatting xmlns:xm="http://schemas.microsoft.com/office/excel/2006/main">
          <x14:cfRule type="expression" priority="40" id="{AF326451-F800-4079-9E04-B0EBE7FF12B0}">
            <xm:f>作業２!$H$53=15</xm:f>
            <x14:dxf>
              <fill>
                <patternFill patternType="none">
                  <bgColor auto="1"/>
                </patternFill>
              </fill>
            </x14:dxf>
          </x14:cfRule>
          <xm:sqref>AJ73:AQ77</xm:sqref>
        </x14:conditionalFormatting>
        <x14:conditionalFormatting xmlns:xm="http://schemas.microsoft.com/office/excel/2006/main">
          <x14:cfRule type="expression" priority="1" id="{B8F6E27A-E54F-4504-911D-D9A1EB591A1C}">
            <xm:f>作業２!$H$55&gt;0</xm:f>
            <x14:dxf>
              <fill>
                <patternFill patternType="none">
                  <bgColor auto="1"/>
                </patternFill>
              </fill>
            </x14:dxf>
          </x14:cfRule>
          <xm:sqref>AW65:BR67</xm:sqref>
        </x14:conditionalFormatting>
        <x14:conditionalFormatting xmlns:xm="http://schemas.microsoft.com/office/excel/2006/main">
          <x14:cfRule type="expression" priority="3" id="{252185E5-85BB-4EB4-953E-A64E73306DEA}">
            <xm:f>作業２!$H$53=1</xm:f>
            <x14:dxf>
              <fill>
                <patternFill patternType="none">
                  <bgColor auto="1"/>
                </patternFill>
              </fill>
            </x14:dxf>
          </x14:cfRule>
          <xm:sqref>AY57:BH61</xm:sqref>
        </x14:conditionalFormatting>
        <x14:conditionalFormatting xmlns:xm="http://schemas.microsoft.com/office/excel/2006/main">
          <x14:cfRule type="expression" priority="41" id="{B3D2D7AD-108A-4C92-A0C6-D3E1E26C1FDA}">
            <xm:f>作業２!$H$53&gt;4</xm:f>
            <x14:dxf>
              <fill>
                <patternFill patternType="none">
                  <bgColor auto="1"/>
                </patternFill>
              </fill>
            </x14:dxf>
          </x14:cfRule>
          <xm:sqref>BG73:BN77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使用方法</vt:lpstr>
      <vt:lpstr>作業１</vt:lpstr>
      <vt:lpstr>作業２</vt:lpstr>
      <vt:lpstr>作業３</vt:lpstr>
      <vt:lpstr>1校(園)目印刷</vt:lpstr>
      <vt:lpstr>2校(園)目印刷</vt:lpstr>
      <vt:lpstr>3校(園)目印刷</vt:lpstr>
      <vt:lpstr>4校(園)目印刷</vt:lpstr>
      <vt:lpstr>'1校(園)目印刷'!Print_Area</vt:lpstr>
      <vt:lpstr>'2校(園)目印刷'!Print_Area</vt:lpstr>
      <vt:lpstr>'3校(園)目印刷'!Print_Area</vt:lpstr>
      <vt:lpstr>'4校(園)目印刷'!Print_Area</vt:lpstr>
      <vt:lpstr>作業１!Print_Area</vt:lpstr>
      <vt:lpstr>作業２!Print_Area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2023-04-03T13:43:14Z</dcterms:created>
  <dcterms:modified xsi:type="dcterms:W3CDTF">2024-06-07T02:21:18Z</dcterms:modified>
</cp:coreProperties>
</file>